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jpe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data" sheetId="2" state="hidden" r:id="rId5"/>
  </sheets>
  <definedNames>
    <definedName name="device._company_holder.aindex">'data'!$B$394</definedName>
    <definedName name="device._company_holder.area_hame">'data'!$B$414</definedName>
    <definedName name="device._company_holder.area_kymenlaakso">'data'!$B$413</definedName>
    <definedName name="device._company_holder.area_lappi">'data'!$B$418</definedName>
    <definedName name="device._company_holder.area_pohjanmaa">'data'!$B$416</definedName>
    <definedName name="device._company_holder.area_pohjois">'data'!$B$417</definedName>
    <definedName name="device._company_holder.area_satakunta">'data'!$B$415</definedName>
    <definedName name="device._company_holder.area_uusimaa">'data'!$B$411</definedName>
    <definedName name="device._company_holder.area_varsinais">'data'!$B$412</definedName>
    <definedName name="device._company_holder.city">'data'!$B$406</definedName>
    <definedName name="device._company_holder.customer_value">'data'!$B$410</definedName>
    <definedName name="device._company_holder.datasource">'data'!$B$402</definedName>
    <definedName name="device._company_holder.devgroup_a2">'data'!$B$425</definedName>
    <definedName name="device._company_holder.devgroup_biokaasu">'data'!$B$423</definedName>
    <definedName name="device._company_holder.devgroup_g">'data'!$B$426</definedName>
    <definedName name="device._company_holder.devgroup_kemikaali">'data'!$B$420</definedName>
    <definedName name="device._company_holder.devgroup_maakaasu">'data'!$B$422</definedName>
    <definedName name="device._company_holder.devgroup_nestekaasu">'data'!$B$421</definedName>
    <definedName name="device._company_holder.devgroup_other">'data'!$B$427</definedName>
    <definedName name="device._company_holder.devgroup_paine">'data'!$B$419</definedName>
    <definedName name="device._company_holder.devgroup_vakadr">'data'!$B$424</definedName>
    <definedName name="device._company_holder.email">'data'!$B$409</definedName>
    <definedName name="device._company_holder.enabled">'data'!$B$396</definedName>
    <definedName name="device._company_holder.inspection_institution">'data'!$B$433</definedName>
    <definedName name="device._company_holder.migrated">'data'!$B$397</definedName>
    <definedName name="device._company_holder.migration">'data'!$B$398</definedName>
    <definedName name="device._company_holder.migration_target">'data'!$B$399</definedName>
    <definedName name="device._company_holder.name">'data'!$B$395</definedName>
    <definedName name="device._company_holder.notes">'data'!$B$407</definedName>
    <definedName name="device._company_holder.role_energyplant">'data'!$B$429</definedName>
    <definedName name="device._company_holder.role_government">'data'!$B$430</definedName>
    <definedName name="device._company_holder.role_manufacturer">'data'!$B$428</definedName>
    <definedName name="device._company_holder.role_processplant">'data'!$B$431</definedName>
    <definedName name="device._company_holder.role_transport">'data'!$B$432</definedName>
    <definedName name="device._company_holder.StartTime">'data'!$B$400</definedName>
    <definedName name="device._company_holder.state">'data'!$B$408</definedName>
    <definedName name="device._company_holder.street_post">'data'!$B$403</definedName>
    <definedName name="device._company_holder.street_visit">'data'!$B$404</definedName>
    <definedName name="device._company_holder.UpdateTime">'data'!$B$401</definedName>
    <definedName name="device._company_holder.uuid">'data'!$B$393</definedName>
    <definedName name="device._company_holder.zip_code">'data'!$B$405</definedName>
    <definedName name="device._company_importer.aindex">'data'!$B$312</definedName>
    <definedName name="device._company_importer.area_hame">'data'!$B$332</definedName>
    <definedName name="device._company_importer.area_kymenlaakso">'data'!$B$331</definedName>
    <definedName name="device._company_importer.area_lappi">'data'!$B$336</definedName>
    <definedName name="device._company_importer.area_pohjanmaa">'data'!$B$334</definedName>
    <definedName name="device._company_importer.area_pohjois">'data'!$B$335</definedName>
    <definedName name="device._company_importer.area_satakunta">'data'!$B$333</definedName>
    <definedName name="device._company_importer.area_uusimaa">'data'!$B$329</definedName>
    <definedName name="device._company_importer.area_varsinais">'data'!$B$330</definedName>
    <definedName name="device._company_importer.city">'data'!$B$324</definedName>
    <definedName name="device._company_importer.customer_value">'data'!$B$328</definedName>
    <definedName name="device._company_importer.datasource">'data'!$B$320</definedName>
    <definedName name="device._company_importer.devgroup_a2">'data'!$B$343</definedName>
    <definedName name="device._company_importer.devgroup_biokaasu">'data'!$B$341</definedName>
    <definedName name="device._company_importer.devgroup_g">'data'!$B$344</definedName>
    <definedName name="device._company_importer.devgroup_kemikaali">'data'!$B$338</definedName>
    <definedName name="device._company_importer.devgroup_maakaasu">'data'!$B$340</definedName>
    <definedName name="device._company_importer.devgroup_nestekaasu">'data'!$B$339</definedName>
    <definedName name="device._company_importer.devgroup_other">'data'!$B$345</definedName>
    <definedName name="device._company_importer.devgroup_paine">'data'!$B$337</definedName>
    <definedName name="device._company_importer.devgroup_vakadr">'data'!$B$342</definedName>
    <definedName name="device._company_importer.email">'data'!$B$327</definedName>
    <definedName name="device._company_importer.enabled">'data'!$B$314</definedName>
    <definedName name="device._company_importer.inspection_institution">'data'!$B$351</definedName>
    <definedName name="device._company_importer.migrated">'data'!$B$315</definedName>
    <definedName name="device._company_importer.migration">'data'!$B$316</definedName>
    <definedName name="device._company_importer.migration_target">'data'!$B$317</definedName>
    <definedName name="device._company_importer.name">'data'!$B$313</definedName>
    <definedName name="device._company_importer.notes">'data'!$B$325</definedName>
    <definedName name="device._company_importer.role_energyplant">'data'!$B$347</definedName>
    <definedName name="device._company_importer.role_government">'data'!$B$348</definedName>
    <definedName name="device._company_importer.role_manufacturer">'data'!$B$346</definedName>
    <definedName name="device._company_importer.role_processplant">'data'!$B$349</definedName>
    <definedName name="device._company_importer.role_transport">'data'!$B$350</definedName>
    <definedName name="device._company_importer.StartTime">'data'!$B$318</definedName>
    <definedName name="device._company_importer.state">'data'!$B$326</definedName>
    <definedName name="device._company_importer.street_post">'data'!$B$321</definedName>
    <definedName name="device._company_importer.street_visit">'data'!$B$322</definedName>
    <definedName name="device._company_importer.UpdateTime">'data'!$B$319</definedName>
    <definedName name="device._company_importer.uuid">'data'!$B$311</definedName>
    <definedName name="device._company_importer.zip_code">'data'!$B$323</definedName>
    <definedName name="device._company_manufacturer.aindex">'data'!$B$271</definedName>
    <definedName name="device._company_manufacturer.area_hame">'data'!$B$291</definedName>
    <definedName name="device._company_manufacturer.area_kymenlaakso">'data'!$B$290</definedName>
    <definedName name="device._company_manufacturer.area_lappi">'data'!$B$295</definedName>
    <definedName name="device._company_manufacturer.area_pohjanmaa">'data'!$B$293</definedName>
    <definedName name="device._company_manufacturer.area_pohjois">'data'!$B$294</definedName>
    <definedName name="device._company_manufacturer.area_satakunta">'data'!$B$292</definedName>
    <definedName name="device._company_manufacturer.area_uusimaa">'data'!$B$288</definedName>
    <definedName name="device._company_manufacturer.area_varsinais">'data'!$B$289</definedName>
    <definedName name="device._company_manufacturer.city">'data'!$B$283</definedName>
    <definedName name="device._company_manufacturer.customer_value">'data'!$B$287</definedName>
    <definedName name="device._company_manufacturer.datasource">'data'!$B$279</definedName>
    <definedName name="device._company_manufacturer.devgroup_a2">'data'!$B$302</definedName>
    <definedName name="device._company_manufacturer.devgroup_biokaasu">'data'!$B$300</definedName>
    <definedName name="device._company_manufacturer.devgroup_g">'data'!$B$303</definedName>
    <definedName name="device._company_manufacturer.devgroup_kemikaali">'data'!$B$297</definedName>
    <definedName name="device._company_manufacturer.devgroup_maakaasu">'data'!$B$299</definedName>
    <definedName name="device._company_manufacturer.devgroup_nestekaasu">'data'!$B$298</definedName>
    <definedName name="device._company_manufacturer.devgroup_other">'data'!$B$304</definedName>
    <definedName name="device._company_manufacturer.devgroup_paine">'data'!$B$296</definedName>
    <definedName name="device._company_manufacturer.devgroup_vakadr">'data'!$B$301</definedName>
    <definedName name="device._company_manufacturer.email">'data'!$B$286</definedName>
    <definedName name="device._company_manufacturer.enabled">'data'!$B$273</definedName>
    <definedName name="device._company_manufacturer.inspection_institution">'data'!$B$310</definedName>
    <definedName name="device._company_manufacturer.migrated">'data'!$B$274</definedName>
    <definedName name="device._company_manufacturer.migration">'data'!$B$275</definedName>
    <definedName name="device._company_manufacturer.migration_target">'data'!$B$276</definedName>
    <definedName name="device._company_manufacturer.name">'data'!$B$272</definedName>
    <definedName name="device._company_manufacturer.notes">'data'!$B$284</definedName>
    <definedName name="device._company_manufacturer.role_energyplant">'data'!$B$306</definedName>
    <definedName name="device._company_manufacturer.role_government">'data'!$B$307</definedName>
    <definedName name="device._company_manufacturer.role_manufacturer">'data'!$B$305</definedName>
    <definedName name="device._company_manufacturer.role_processplant">'data'!$B$308</definedName>
    <definedName name="device._company_manufacturer.role_transport">'data'!$B$309</definedName>
    <definedName name="device._company_manufacturer.StartTime">'data'!$B$277</definedName>
    <definedName name="device._company_manufacturer.state">'data'!$B$285</definedName>
    <definedName name="device._company_manufacturer.street_post">'data'!$B$280</definedName>
    <definedName name="device._company_manufacturer.street_visit">'data'!$B$281</definedName>
    <definedName name="device._company_manufacturer.UpdateTime">'data'!$B$278</definedName>
    <definedName name="device._company_manufacturer.uuid">'data'!$B$270</definedName>
    <definedName name="device._company_manufacturer.zip_code">'data'!$B$282</definedName>
    <definedName name="device._company_owner.aindex">'data'!$B$353</definedName>
    <definedName name="device._company_owner.area_hame">'data'!$B$373</definedName>
    <definedName name="device._company_owner.area_kymenlaakso">'data'!$B$372</definedName>
    <definedName name="device._company_owner.area_lappi">'data'!$B$377</definedName>
    <definedName name="device._company_owner.area_pohjanmaa">'data'!$B$375</definedName>
    <definedName name="device._company_owner.area_pohjois">'data'!$B$376</definedName>
    <definedName name="device._company_owner.area_satakunta">'data'!$B$374</definedName>
    <definedName name="device._company_owner.area_uusimaa">'data'!$B$370</definedName>
    <definedName name="device._company_owner.area_varsinais">'data'!$B$371</definedName>
    <definedName name="device._company_owner.city">'data'!$B$365</definedName>
    <definedName name="device._company_owner.customer_value">'data'!$B$369</definedName>
    <definedName name="device._company_owner.datasource">'data'!$B$361</definedName>
    <definedName name="device._company_owner.devgroup_a2">'data'!$B$384</definedName>
    <definedName name="device._company_owner.devgroup_biokaasu">'data'!$B$382</definedName>
    <definedName name="device._company_owner.devgroup_g">'data'!$B$385</definedName>
    <definedName name="device._company_owner.devgroup_kemikaali">'data'!$B$379</definedName>
    <definedName name="device._company_owner.devgroup_maakaasu">'data'!$B$381</definedName>
    <definedName name="device._company_owner.devgroup_nestekaasu">'data'!$B$380</definedName>
    <definedName name="device._company_owner.devgroup_other">'data'!$B$386</definedName>
    <definedName name="device._company_owner.devgroup_paine">'data'!$B$378</definedName>
    <definedName name="device._company_owner.devgroup_vakadr">'data'!$B$383</definedName>
    <definedName name="device._company_owner.email">'data'!$B$368</definedName>
    <definedName name="device._company_owner.enabled">'data'!$B$355</definedName>
    <definedName name="device._company_owner.inspection_institution">'data'!$B$392</definedName>
    <definedName name="device._company_owner.migrated">'data'!$B$356</definedName>
    <definedName name="device._company_owner.migration">'data'!$B$357</definedName>
    <definedName name="device._company_owner.migration_target">'data'!$B$358</definedName>
    <definedName name="device._company_owner.name">'data'!$B$354</definedName>
    <definedName name="device._company_owner.notes">'data'!$B$366</definedName>
    <definedName name="device._company_owner.role_energyplant">'data'!$B$388</definedName>
    <definedName name="device._company_owner.role_government">'data'!$B$389</definedName>
    <definedName name="device._company_owner.role_manufacturer">'data'!$B$387</definedName>
    <definedName name="device._company_owner.role_processplant">'data'!$B$390</definedName>
    <definedName name="device._company_owner.role_transport">'data'!$B$391</definedName>
    <definedName name="device._company_owner.StartTime">'data'!$B$359</definedName>
    <definedName name="device._company_owner.state">'data'!$B$367</definedName>
    <definedName name="device._company_owner.street_post">'data'!$B$362</definedName>
    <definedName name="device._company_owner.street_visit">'data'!$B$363</definedName>
    <definedName name="device._company_owner.UpdateTime">'data'!$B$360</definedName>
    <definedName name="device._company_owner.uuid">'data'!$B$352</definedName>
    <definedName name="device._company_owner.zip_code">'data'!$B$364</definedName>
    <definedName name="device._person_contact._company.aindex">'data'!$B$460</definedName>
    <definedName name="device._person_contact._company.area_hame">'data'!$B$480</definedName>
    <definedName name="device._person_contact._company.area_kymenlaakso">'data'!$B$479</definedName>
    <definedName name="device._person_contact._company.area_lappi">'data'!$B$484</definedName>
    <definedName name="device._person_contact._company.area_pohjanmaa">'data'!$B$482</definedName>
    <definedName name="device._person_contact._company.area_pohjois">'data'!$B$483</definedName>
    <definedName name="device._person_contact._company.area_satakunta">'data'!$B$481</definedName>
    <definedName name="device._person_contact._company.area_uusimaa">'data'!$B$477</definedName>
    <definedName name="device._person_contact._company.area_varsinais">'data'!$B$478</definedName>
    <definedName name="device._person_contact._company.city">'data'!$B$472</definedName>
    <definedName name="device._person_contact._company.customer_value">'data'!$B$476</definedName>
    <definedName name="device._person_contact._company.datasource">'data'!$B$468</definedName>
    <definedName name="device._person_contact._company.devgroup_a2">'data'!$B$491</definedName>
    <definedName name="device._person_contact._company.devgroup_biokaasu">'data'!$B$489</definedName>
    <definedName name="device._person_contact._company.devgroup_g">'data'!$B$492</definedName>
    <definedName name="device._person_contact._company.devgroup_kemikaali">'data'!$B$486</definedName>
    <definedName name="device._person_contact._company.devgroup_maakaasu">'data'!$B$488</definedName>
    <definedName name="device._person_contact._company.devgroup_nestekaasu">'data'!$B$487</definedName>
    <definedName name="device._person_contact._company.devgroup_other">'data'!$B$493</definedName>
    <definedName name="device._person_contact._company.devgroup_paine">'data'!$B$485</definedName>
    <definedName name="device._person_contact._company.devgroup_vakadr">'data'!$B$490</definedName>
    <definedName name="device._person_contact._company.email">'data'!$B$475</definedName>
    <definedName name="device._person_contact._company.enabled">'data'!$B$462</definedName>
    <definedName name="device._person_contact._company.inspection_institution">'data'!$B$499</definedName>
    <definedName name="device._person_contact._company.migrated">'data'!$B$463</definedName>
    <definedName name="device._person_contact._company.migration">'data'!$B$464</definedName>
    <definedName name="device._person_contact._company.migration_target">'data'!$B$465</definedName>
    <definedName name="device._person_contact._company.name">'data'!$B$461</definedName>
    <definedName name="device._person_contact._company.notes">'data'!$B$473</definedName>
    <definedName name="device._person_contact._company.role_energyplant">'data'!$B$495</definedName>
    <definedName name="device._person_contact._company.role_government">'data'!$B$496</definedName>
    <definedName name="device._person_contact._company.role_manufacturer">'data'!$B$494</definedName>
    <definedName name="device._person_contact._company.role_processplant">'data'!$B$497</definedName>
    <definedName name="device._person_contact._company.role_transport">'data'!$B$498</definedName>
    <definedName name="device._person_contact._company.StartTime">'data'!$B$466</definedName>
    <definedName name="device._person_contact._company.state">'data'!$B$474</definedName>
    <definedName name="device._person_contact._company.street_post">'data'!$B$469</definedName>
    <definedName name="device._person_contact._company.street_visit">'data'!$B$470</definedName>
    <definedName name="device._person_contact._company.UpdateTime">'data'!$B$467</definedName>
    <definedName name="device._person_contact._company.uuid">'data'!$B$459</definedName>
    <definedName name="device._person_contact._company.zip_code">'data'!$B$471</definedName>
    <definedName name="device._person_contact.aindex">'data'!$B$435</definedName>
    <definedName name="device._person_contact.birth_date">'data'!$B$457</definedName>
    <definedName name="device._person_contact.birth_place">'data'!$B$458</definedName>
    <definedName name="device._person_contact.company">'data'!$B$436</definedName>
    <definedName name="device._person_contact.company_role">'data'!$B$439</definedName>
    <definedName name="device._person_contact.competence_lpg_operator">'data'!$B$455</definedName>
    <definedName name="device._person_contact.competence_lpg_supervisor">'data'!$B$454</definedName>
    <definedName name="device._person_contact.delivery_address">'data'!$B$450</definedName>
    <definedName name="device._person_contact.email">'data'!$B$442</definedName>
    <definedName name="device._person_contact.enabled">'data'!$B$456</definedName>
    <definedName name="device._person_contact.InsertTime">'data'!$B$451</definedName>
    <definedName name="device._person_contact.jobtitle">'data'!$B$445</definedName>
    <definedName name="device._person_contact.migrated">'data'!$B$453</definedName>
    <definedName name="device._person_contact.migration">'data'!$B$437</definedName>
    <definedName name="device._person_contact.migration_target">'data'!$B$438</definedName>
    <definedName name="device._person_contact.name">'data'!$B$440</definedName>
    <definedName name="device._person_contact.phonenumber">'data'!$B$444</definedName>
    <definedName name="device._person_contact.phonenumber_cc">'data'!$B$443</definedName>
    <definedName name="device._person_contact.qualification">'data'!$B$446</definedName>
    <definedName name="device._person_contact.qualification_code">'data'!$B$447</definedName>
    <definedName name="device._person_contact.role">'data'!$B$448</definedName>
    <definedName name="device._person_contact.role_code">'data'!$B$449</definedName>
    <definedName name="device._person_contact.shorthand">'data'!$B$441</definedName>
    <definedName name="device._person_contact.UpdateTime">'data'!$B$452</definedName>
    <definedName name="device._person_contact.uuid">'data'!$B$434</definedName>
    <definedName name="device._person_supervisor._company.aindex">'data'!$B$526</definedName>
    <definedName name="device._person_supervisor._company.area_hame">'data'!$B$546</definedName>
    <definedName name="device._person_supervisor._company.area_kymenlaakso">'data'!$B$545</definedName>
    <definedName name="device._person_supervisor._company.area_lappi">'data'!$B$550</definedName>
    <definedName name="device._person_supervisor._company.area_pohjanmaa">'data'!$B$548</definedName>
    <definedName name="device._person_supervisor._company.area_pohjois">'data'!$B$549</definedName>
    <definedName name="device._person_supervisor._company.area_satakunta">'data'!$B$547</definedName>
    <definedName name="device._person_supervisor._company.area_uusimaa">'data'!$B$543</definedName>
    <definedName name="device._person_supervisor._company.area_varsinais">'data'!$B$544</definedName>
    <definedName name="device._person_supervisor._company.city">'data'!$B$538</definedName>
    <definedName name="device._person_supervisor._company.customer_value">'data'!$B$542</definedName>
    <definedName name="device._person_supervisor._company.datasource">'data'!$B$534</definedName>
    <definedName name="device._person_supervisor._company.devgroup_a2">'data'!$B$557</definedName>
    <definedName name="device._person_supervisor._company.devgroup_biokaasu">'data'!$B$555</definedName>
    <definedName name="device._person_supervisor._company.devgroup_g">'data'!$B$558</definedName>
    <definedName name="device._person_supervisor._company.devgroup_kemikaali">'data'!$B$552</definedName>
    <definedName name="device._person_supervisor._company.devgroup_maakaasu">'data'!$B$554</definedName>
    <definedName name="device._person_supervisor._company.devgroup_nestekaasu">'data'!$B$553</definedName>
    <definedName name="device._person_supervisor._company.devgroup_other">'data'!$B$559</definedName>
    <definedName name="device._person_supervisor._company.devgroup_paine">'data'!$B$551</definedName>
    <definedName name="device._person_supervisor._company.devgroup_vakadr">'data'!$B$556</definedName>
    <definedName name="device._person_supervisor._company.email">'data'!$B$541</definedName>
    <definedName name="device._person_supervisor._company.enabled">'data'!$B$528</definedName>
    <definedName name="device._person_supervisor._company.inspection_institution">'data'!$B$565</definedName>
    <definedName name="device._person_supervisor._company.migrated">'data'!$B$529</definedName>
    <definedName name="device._person_supervisor._company.migration">'data'!$B$530</definedName>
    <definedName name="device._person_supervisor._company.migration_target">'data'!$B$531</definedName>
    <definedName name="device._person_supervisor._company.name">'data'!$B$527</definedName>
    <definedName name="device._person_supervisor._company.notes">'data'!$B$539</definedName>
    <definedName name="device._person_supervisor._company.role_energyplant">'data'!$B$561</definedName>
    <definedName name="device._person_supervisor._company.role_government">'data'!$B$562</definedName>
    <definedName name="device._person_supervisor._company.role_manufacturer">'data'!$B$560</definedName>
    <definedName name="device._person_supervisor._company.role_processplant">'data'!$B$563</definedName>
    <definedName name="device._person_supervisor._company.role_transport">'data'!$B$564</definedName>
    <definedName name="device._person_supervisor._company.StartTime">'data'!$B$532</definedName>
    <definedName name="device._person_supervisor._company.state">'data'!$B$540</definedName>
    <definedName name="device._person_supervisor._company.street_post">'data'!$B$535</definedName>
    <definedName name="device._person_supervisor._company.street_visit">'data'!$B$536</definedName>
    <definedName name="device._person_supervisor._company.UpdateTime">'data'!$B$533</definedName>
    <definedName name="device._person_supervisor._company.uuid">'data'!$B$525</definedName>
    <definedName name="device._person_supervisor._company.zip_code">'data'!$B$537</definedName>
    <definedName name="device._person_supervisor.aindex">'data'!$B$501</definedName>
    <definedName name="device._person_supervisor.birth_date">'data'!$B$523</definedName>
    <definedName name="device._person_supervisor.birth_place">'data'!$B$524</definedName>
    <definedName name="device._person_supervisor.company">'data'!$B$502</definedName>
    <definedName name="device._person_supervisor.company_role">'data'!$B$505</definedName>
    <definedName name="device._person_supervisor.competence_lpg_operator">'data'!$B$521</definedName>
    <definedName name="device._person_supervisor.competence_lpg_supervisor">'data'!$B$520</definedName>
    <definedName name="device._person_supervisor.delivery_address">'data'!$B$516</definedName>
    <definedName name="device._person_supervisor.email">'data'!$B$508</definedName>
    <definedName name="device._person_supervisor.enabled">'data'!$B$522</definedName>
    <definedName name="device._person_supervisor.InsertTime">'data'!$B$517</definedName>
    <definedName name="device._person_supervisor.jobtitle">'data'!$B$511</definedName>
    <definedName name="device._person_supervisor.migrated">'data'!$B$519</definedName>
    <definedName name="device._person_supervisor.migration">'data'!$B$503</definedName>
    <definedName name="device._person_supervisor.migration_target">'data'!$B$504</definedName>
    <definedName name="device._person_supervisor.name">'data'!$B$506</definedName>
    <definedName name="device._person_supervisor.phonenumber">'data'!$B$510</definedName>
    <definedName name="device._person_supervisor.phonenumber_cc">'data'!$B$509</definedName>
    <definedName name="device._person_supervisor.qualification">'data'!$B$512</definedName>
    <definedName name="device._person_supervisor.qualification_code">'data'!$B$513</definedName>
    <definedName name="device._person_supervisor.role">'data'!$B$514</definedName>
    <definedName name="device._person_supervisor.role_code">'data'!$B$515</definedName>
    <definedName name="device._person_supervisor.shorthand">'data'!$B$507</definedName>
    <definedName name="device._person_supervisor.UpdateTime">'data'!$B$518</definedName>
    <definedName name="device._person_supervisor.uuid">'data'!$B$500</definedName>
    <definedName name="device._person_supervisor_alt._company.aindex">'data'!$B$592</definedName>
    <definedName name="device._person_supervisor_alt._company.area_hame">'data'!$B$612</definedName>
    <definedName name="device._person_supervisor_alt._company.area_kymenlaakso">'data'!$B$611</definedName>
    <definedName name="device._person_supervisor_alt._company.area_lappi">'data'!$B$616</definedName>
    <definedName name="device._person_supervisor_alt._company.area_pohjanmaa">'data'!$B$614</definedName>
    <definedName name="device._person_supervisor_alt._company.area_pohjois">'data'!$B$615</definedName>
    <definedName name="device._person_supervisor_alt._company.area_satakunta">'data'!$B$613</definedName>
    <definedName name="device._person_supervisor_alt._company.area_uusimaa">'data'!$B$609</definedName>
    <definedName name="device._person_supervisor_alt._company.area_varsinais">'data'!$B$610</definedName>
    <definedName name="device._person_supervisor_alt._company.city">'data'!$B$604</definedName>
    <definedName name="device._person_supervisor_alt._company.customer_value">'data'!$B$608</definedName>
    <definedName name="device._person_supervisor_alt._company.datasource">'data'!$B$600</definedName>
    <definedName name="device._person_supervisor_alt._company.devgroup_a2">'data'!$B$623</definedName>
    <definedName name="device._person_supervisor_alt._company.devgroup_biokaasu">'data'!$B$621</definedName>
    <definedName name="device._person_supervisor_alt._company.devgroup_g">'data'!$B$624</definedName>
    <definedName name="device._person_supervisor_alt._company.devgroup_kemikaali">'data'!$B$618</definedName>
    <definedName name="device._person_supervisor_alt._company.devgroup_maakaasu">'data'!$B$620</definedName>
    <definedName name="device._person_supervisor_alt._company.devgroup_nestekaasu">'data'!$B$619</definedName>
    <definedName name="device._person_supervisor_alt._company.devgroup_other">'data'!$B$625</definedName>
    <definedName name="device._person_supervisor_alt._company.devgroup_paine">'data'!$B$617</definedName>
    <definedName name="device._person_supervisor_alt._company.devgroup_vakadr">'data'!$B$622</definedName>
    <definedName name="device._person_supervisor_alt._company.email">'data'!$B$607</definedName>
    <definedName name="device._person_supervisor_alt._company.enabled">'data'!$B$594</definedName>
    <definedName name="device._person_supervisor_alt._company.inspection_institution">'data'!$B$631</definedName>
    <definedName name="device._person_supervisor_alt._company.migrated">'data'!$B$595</definedName>
    <definedName name="device._person_supervisor_alt._company.migration">'data'!$B$596</definedName>
    <definedName name="device._person_supervisor_alt._company.migration_target">'data'!$B$597</definedName>
    <definedName name="device._person_supervisor_alt._company.name">'data'!$B$593</definedName>
    <definedName name="device._person_supervisor_alt._company.notes">'data'!$B$605</definedName>
    <definedName name="device._person_supervisor_alt._company.role_energyplant">'data'!$B$627</definedName>
    <definedName name="device._person_supervisor_alt._company.role_government">'data'!$B$628</definedName>
    <definedName name="device._person_supervisor_alt._company.role_manufacturer">'data'!$B$626</definedName>
    <definedName name="device._person_supervisor_alt._company.role_processplant">'data'!$B$629</definedName>
    <definedName name="device._person_supervisor_alt._company.role_transport">'data'!$B$630</definedName>
    <definedName name="device._person_supervisor_alt._company.StartTime">'data'!$B$598</definedName>
    <definedName name="device._person_supervisor_alt._company.state">'data'!$B$606</definedName>
    <definedName name="device._person_supervisor_alt._company.street_post">'data'!$B$601</definedName>
    <definedName name="device._person_supervisor_alt._company.street_visit">'data'!$B$602</definedName>
    <definedName name="device._person_supervisor_alt._company.UpdateTime">'data'!$B$599</definedName>
    <definedName name="device._person_supervisor_alt._company.uuid">'data'!$B$591</definedName>
    <definedName name="device._person_supervisor_alt._company.zip_code">'data'!$B$603</definedName>
    <definedName name="device._person_supervisor_alt.aindex">'data'!$B$567</definedName>
    <definedName name="device._person_supervisor_alt.birth_date">'data'!$B$589</definedName>
    <definedName name="device._person_supervisor_alt.birth_place">'data'!$B$590</definedName>
    <definedName name="device._person_supervisor_alt.company">'data'!$B$568</definedName>
    <definedName name="device._person_supervisor_alt.company_role">'data'!$B$571</definedName>
    <definedName name="device._person_supervisor_alt.competence_lpg_operator">'data'!$B$587</definedName>
    <definedName name="device._person_supervisor_alt.competence_lpg_supervisor">'data'!$B$586</definedName>
    <definedName name="device._person_supervisor_alt.delivery_address">'data'!$B$582</definedName>
    <definedName name="device._person_supervisor_alt.email">'data'!$B$574</definedName>
    <definedName name="device._person_supervisor_alt.enabled">'data'!$B$588</definedName>
    <definedName name="device._person_supervisor_alt.InsertTime">'data'!$B$583</definedName>
    <definedName name="device._person_supervisor_alt.jobtitle">'data'!$B$577</definedName>
    <definedName name="device._person_supervisor_alt.migrated">'data'!$B$585</definedName>
    <definedName name="device._person_supervisor_alt.migration">'data'!$B$569</definedName>
    <definedName name="device._person_supervisor_alt.migration_target">'data'!$B$570</definedName>
    <definedName name="device._person_supervisor_alt.name">'data'!$B$572</definedName>
    <definedName name="device._person_supervisor_alt.phonenumber">'data'!$B$576</definedName>
    <definedName name="device._person_supervisor_alt.phonenumber_cc">'data'!$B$575</definedName>
    <definedName name="device._person_supervisor_alt.qualification">'data'!$B$578</definedName>
    <definedName name="device._person_supervisor_alt.qualification_code">'data'!$B$579</definedName>
    <definedName name="device._person_supervisor_alt.role">'data'!$B$580</definedName>
    <definedName name="device._person_supervisor_alt.role_code">'data'!$B$581</definedName>
    <definedName name="device._person_supervisor_alt.shorthand">'data'!$B$573</definedName>
    <definedName name="device._person_supervisor_alt.UpdateTime">'data'!$B$584</definedName>
    <definedName name="device._person_supervisor_alt.uuid">'data'!$B$566</definedName>
    <definedName name="device.aindex">'data'!$B$131</definedName>
    <definedName name="device.category_code">'data'!$B$173</definedName>
    <definedName name="device.category_description">'data'!$B$174</definedName>
    <definedName name="device.certificate_latest_int">'data'!$B$141</definedName>
    <definedName name="device.class_description">'data'!$B$266</definedName>
    <definedName name="device.company_holder">'data'!$B$157</definedName>
    <definedName name="device.company_importer">'data'!$B$159</definedName>
    <definedName name="device.company_manufacturer">'data'!$B$158</definedName>
    <definedName name="device.company_owner">'data'!$B$156</definedName>
    <definedName name="device.container_number">'data'!$B$164</definedName>
    <definedName name="device.content_primary">'data'!$B$206</definedName>
    <definedName name="device.content_primary_density">'data'!$B$209</definedName>
    <definedName name="device.content_primary_subtitle">'data'!$B$208</definedName>
    <definedName name="device.content_primary_title">'data'!$B$207</definedName>
    <definedName name="device.content_state1">'data'!$B$210</definedName>
    <definedName name="device.content_state1_subtitle">'data'!$B$212</definedName>
    <definedName name="device.content_state1_title">'data'!$B$211</definedName>
    <definedName name="device.content_state2">'data'!$B$213</definedName>
    <definedName name="device.content_state2_subtitle">'data'!$B$215</definedName>
    <definedName name="device.content_state2_title">'data'!$B$214</definedName>
    <definedName name="device.content_state3">'data'!$B$216</definedName>
    <definedName name="device.content_state3_subtitle">'data'!$B$218</definedName>
    <definedName name="device.content_state3_title">'data'!$B$217</definedName>
    <definedName name="device.cycle_condition_inspection">'data'!$B$235</definedName>
    <definedName name="device.cycle_followup">'data'!$B$233</definedName>
    <definedName name="device.cycle_inside_inspection">'data'!$B$240</definedName>
    <definedName name="device.cycle_operational_inspection">'data'!$B$236</definedName>
    <definedName name="device.cycle_other_inspection">'data'!$B$232</definedName>
    <definedName name="device.cycle_scheduled_inspection">'data'!$B$237</definedName>
    <definedName name="device.cycle_scheduled_pressure">'data'!$B$239</definedName>
    <definedName name="device.cycle_seal_inspection">'data'!$B$234</definedName>
    <definedName name="device.cycle_usage_inspection">'data'!$B$238</definedName>
    <definedName name="device.delete_allowed">'data'!$B$269</definedName>
    <definedName name="device.dn_state1">'data'!$B$251</definedName>
    <definedName name="device.dn_state2">'data'!$B$252</definedName>
    <definedName name="device.dn_state3">'data'!$B$253</definedName>
    <definedName name="device.EditDate">'data'!$B$139</definedName>
    <definedName name="device.editor">'data'!$B$135</definedName>
    <definedName name="device.InsertTime">'data'!$B$242</definedName>
    <definedName name="device.inspection_date_latest">'data'!$B$151</definedName>
    <definedName name="device.inspection_date_next">'data'!$B$152</definedName>
    <definedName name="device.inspector">'data'!$B$136</definedName>
    <definedName name="device.inspector_person_name">'data'!$B$163</definedName>
    <definedName name="device.latest_change_inspection">'data'!$B$231</definedName>
    <definedName name="device.latest_condition_inspection">'data'!$B$225</definedName>
    <definedName name="device.latest_followup">'data'!$B$223</definedName>
    <definedName name="device.latest_inside_inspection">'data'!$B$230</definedName>
    <definedName name="device.latest_operational_inspection">'data'!$B$226</definedName>
    <definedName name="device.latest_other_inspection">'data'!$B$222</definedName>
    <definedName name="device.latest_scheduled_inspection">'data'!$B$227</definedName>
    <definedName name="device.latest_scheduled_pressure">'data'!$B$229</definedName>
    <definedName name="device.latest_seal_inspection">'data'!$B$224</definedName>
    <definedName name="device.latest_usage_inspection">'data'!$B$228</definedName>
    <definedName name="device.location_address">'data'!$B$171</definedName>
    <definedName name="device.location_city">'data'!$B$172</definedName>
    <definedName name="device.location_description">'data'!$B$170</definedName>
    <definedName name="device.location_device">'data'!$B$169</definedName>
    <definedName name="device.location_state1">'data'!$B$248</definedName>
    <definedName name="device.location_state2">'data'!$B$249</definedName>
    <definedName name="device.location_state3">'data'!$B$250</definedName>
    <definedName name="device.manufacturing_number">'data'!$B$166</definedName>
    <definedName name="device.manufacturing_standard">'data'!$B$168</definedName>
    <definedName name="device.manufacturing_standardby">'data'!$B$167</definedName>
    <definedName name="device.manufacturing_year">'data'!$B$165</definedName>
    <definedName name="device.next_condition_inspection">'data'!$B$149</definedName>
    <definedName name="device.next_followup">'data'!$B$147</definedName>
    <definedName name="device.next_inside_inspection">'data'!$B$143</definedName>
    <definedName name="device.next_operational_inspection">'data'!$B$148</definedName>
    <definedName name="device.next_other_inspection">'data'!$B$146</definedName>
    <definedName name="device.next_scheduled_inspection">'data'!$B$145</definedName>
    <definedName name="device.next_scheduled_pressure">'data'!$B$144</definedName>
    <definedName name="device.next_seal_inspection">'data'!$B$150</definedName>
    <definedName name="device.next_usage_inspection">'data'!$B$142</definedName>
    <definedName name="device.notes">'data'!$B$138</definedName>
    <definedName name="device.orbeon_import_allowed">'data'!$B$243</definedName>
    <definedName name="device.orbeon_imported">'data'!$B$244</definedName>
    <definedName name="device.person_contact">'data'!$B$160</definedName>
    <definedName name="device.person_supervisor">'data'!$B$161</definedName>
    <definedName name="device.person_supervisor_alt">'data'!$B$162</definedName>
    <definedName name="device.person_supervisor_alt_qualification">'data'!$B$258</definedName>
    <definedName name="device.person_supervisor_alt_qualification_code">'data'!$B$259</definedName>
    <definedName name="device.person_supervisor_alt_role">'data'!$B$256</definedName>
    <definedName name="device.person_supervisor_alt_role_code">'data'!$B$257</definedName>
    <definedName name="device.person_supervisor_qualification">'data'!$B$260</definedName>
    <definedName name="device.person_supervisor_qualification_code">'data'!$B$261</definedName>
    <definedName name="device.person_supervisor_role">'data'!$B$254</definedName>
    <definedName name="device.person_supervisor_role_code">'data'!$B$255</definedName>
    <definedName name="device.power_state1">'data'!$B$219</definedName>
    <definedName name="device.power_state2">'data'!$B$220</definedName>
    <definedName name="device.power_state3">'data'!$B$221</definedName>
    <definedName name="device.primary_class">'data'!$B$265</definedName>
    <definedName name="device.primary_diameter">'data'!$B$262</definedName>
    <definedName name="device.primary_fuel">'data'!$B$190</definedName>
    <definedName name="device.primary_fuel_code">'data'!$B$189</definedName>
    <definedName name="device.primary_lenght">'data'!$B$264</definedName>
    <definedName name="device.primary_volume">'data'!$B$263</definedName>
    <definedName name="device.ps_state1_max">'data'!$B$192</definedName>
    <definedName name="device.ps_state1_min">'data'!$B$191</definedName>
    <definedName name="device.ps_state2_max">'data'!$B$194</definedName>
    <definedName name="device.ps_state2_min">'data'!$B$193</definedName>
    <definedName name="device.ps_state3_max">'data'!$B$196</definedName>
    <definedName name="device.ps_state3_min">'data'!$B$195</definedName>
    <definedName name="device.reg">'data'!$B$132</definedName>
    <definedName name="device.reg_prev">'data'!$B$133</definedName>
    <definedName name="device.reg_unavailable">'data'!$B$134</definedName>
    <definedName name="device.running_number">'data'!$B$153</definedName>
    <definedName name="device.running_number_changed">'data'!$B$154</definedName>
    <definedName name="device.running_number_history">'data'!$B$155</definedName>
    <definedName name="device.running_number_static">'data'!$B$268</definedName>
    <definedName name="device.safety_device_description">'data'!$B$267</definedName>
    <definedName name="device.stucture_bottom_material">'data'!$B$184</definedName>
    <definedName name="device.stucture_bottom_strength">'data'!$B$185</definedName>
    <definedName name="device.stucture_code">'data'!$B$180</definedName>
    <definedName name="device.stucture_description">'data'!$B$181</definedName>
    <definedName name="device.stucture_drawings">'data'!$B$188</definedName>
    <definedName name="device.stucture_sheat_material">'data'!$B$182</definedName>
    <definedName name="device.stucture_sheat_strength">'data'!$B$183</definedName>
    <definedName name="device.stucture_topend_material">'data'!$B$186</definedName>
    <definedName name="device.stucture_topend_strength">'data'!$B$187</definedName>
    <definedName name="device.subcategory_code">'data'!$B$175</definedName>
    <definedName name="device.subcategory_description">'data'!$B$176</definedName>
    <definedName name="device.substucture_description">'data'!$B$177</definedName>
    <definedName name="device.title">'data'!$B$137</definedName>
    <definedName name="device.title_state1">'data'!$B$245</definedName>
    <definedName name="device.title_state2">'data'!$B$246</definedName>
    <definedName name="device.title_state3">'data'!$B$247</definedName>
    <definedName name="device.ts_state1_max">'data'!$B$198</definedName>
    <definedName name="device.ts_state1_min">'data'!$B$197</definedName>
    <definedName name="device.ts_state2_max">'data'!$B$200</definedName>
    <definedName name="device.ts_state2_min">'data'!$B$199</definedName>
    <definedName name="device.ts_state3_max">'data'!$B$202</definedName>
    <definedName name="device.ts_state3_min">'data'!$B$201</definedName>
    <definedName name="device.UpdateTime">'data'!$B$241</definedName>
    <definedName name="device.usage_method_code">'data'!$B$178</definedName>
    <definedName name="device.usage_method_description">'data'!$B$179</definedName>
    <definedName name="device.uuid">'data'!$B$130</definedName>
    <definedName name="device.v_state1">'data'!$B$203</definedName>
    <definedName name="device.v_state2">'data'!$B$204</definedName>
    <definedName name="device.v_state3">'data'!$B$205</definedName>
    <definedName name="device.version">'data'!$B$140</definedName>
    <definedName name="ensimmainentarkastus_huomiot">'data'!$B$715</definedName>
    <definedName name="ensimmainentarkastus_paiva">'data'!$B$714</definedName>
    <definedName name="ensimmainentarkastus_yleiskuva">'data'!$B$716</definedName>
    <definedName name="ensimmainentarkastus_yleiskuva.aindex">'data'!$B$718</definedName>
    <definedName name="ensimmainentarkastus_yleiskuva.content">'data'!$B$721</definedName>
    <definedName name="ensimmainentarkastus_yleiskuva.description">'data'!$B$723</definedName>
    <definedName name="ensimmainentarkastus_yleiskuva.ext">'data'!$B$729</definedName>
    <definedName name="ensimmainentarkastus_yleiskuva.filename">'data'!$B$726</definedName>
    <definedName name="ensimmainentarkastus_yleiskuva.hash">'data'!$B$725</definedName>
    <definedName name="ensimmainentarkastus_yleiskuva.local_path">'data'!$B$732</definedName>
    <definedName name="ensimmainentarkastus_yleiskuva.protected">'data'!$B$733</definedName>
    <definedName name="ensimmainentarkastus_yleiskuva.ref">'data'!$B$719</definedName>
    <definedName name="ensimmainentarkastus_yleiskuva.size">'data'!$B$730</definedName>
    <definedName name="ensimmainentarkastus_yleiskuva.StartTime">'data'!$B$724</definedName>
    <definedName name="ensimmainentarkastus_yleiskuva.title">'data'!$B$722</definedName>
    <definedName name="ensimmainentarkastus_yleiskuva.type">'data'!$B$728</definedName>
    <definedName name="ensimmainentarkastus_yleiskuva.uploader">'data'!$B$720</definedName>
    <definedName name="ensimmainentarkastus_yleiskuva.url">'data'!$B$727</definedName>
    <definedName name="ensimmainentarkastus_yleiskuva.uuid">'data'!$B$717</definedName>
    <definedName name="ensimmainentarkastus_yleiskuva.version">'data'!$B$731</definedName>
    <definedName name="form._employer_create.">'data'!$B$68</definedName>
    <definedName name="form._employer_create._signature.aindex">'data'!$B$70</definedName>
    <definedName name="form._employer_create._signature.content">'data'!$B$73</definedName>
    <definedName name="form._employer_create._signature.description">'data'!$B$75</definedName>
    <definedName name="form._employer_create._signature.ext">'data'!$B$81</definedName>
    <definedName name="form._employer_create._signature.filename">'data'!$B$78</definedName>
    <definedName name="form._employer_create._signature.hash">'data'!$B$77</definedName>
    <definedName name="form._employer_create._signature.local_path">'data'!$B$84</definedName>
    <definedName name="form._employer_create._signature.protected">'data'!$B$85</definedName>
    <definedName name="form._employer_create._signature.ref">'data'!$B$71</definedName>
    <definedName name="form._employer_create._signature.size">'data'!$B$82</definedName>
    <definedName name="form._employer_create._signature.StartTime">'data'!$B$76</definedName>
    <definedName name="form._employer_create._signature.title">'data'!$B$74</definedName>
    <definedName name="form._employer_create._signature.type">'data'!$B$80</definedName>
    <definedName name="form._employer_create._signature.uploader">'data'!$B$72</definedName>
    <definedName name="form._employer_create._signature.url">'data'!$B$79</definedName>
    <definedName name="form._employer_create._signature.uuid">'data'!$B$69</definedName>
    <definedName name="form._employer_create._signature.version">'data'!$B$83</definedName>
    <definedName name="form._employer_create.admin">'data'!$B$51</definedName>
    <definedName name="form._employer_create.city">'data'!$B$60</definedName>
    <definedName name="form._employer_create.company">'data'!$B$45</definedName>
    <definedName name="form._employer_create.company_admin">'data'!$B$52</definedName>
    <definedName name="form._employer_create.creator">'data'!$B$46</definedName>
    <definedName name="form._employer_create.creator_ip">'data'!$B$47</definedName>
    <definedName name="form._employer_create.datasource">'data'!$B$56</definedName>
    <definedName name="form._employer_create.developer">'data'!$B$58</definedName>
    <definedName name="form._employer_create.email">'data'!$B$43</definedName>
    <definedName name="form._employer_create.enabled">'data'!$B$50</definedName>
    <definedName name="form._employer_create.finuid">'data'!$B$57</definedName>
    <definedName name="form._employer_create.jobtitle">'data'!$B$61</definedName>
    <definedName name="form._employer_create.lang">'data'!$B$67</definedName>
    <definedName name="form._employer_create.LastLogin">'data'!$B$55</definedName>
    <definedName name="form._employer_create.name">'data'!$B$44</definedName>
    <definedName name="form._employer_create.phonenumber">'data'!$B$62</definedName>
    <definedName name="form._employer_create.pressure_meter_number">'data'!$B$65</definedName>
    <definedName name="form._employer_create.pressure_sensor_number">'data'!$B$66</definedName>
    <definedName name="form._employer_create.signature_upload">'data'!$B$48</definedName>
    <definedName name="form._employer_create.signature_url">'data'!$B$49</definedName>
    <definedName name="form._employer_create.StartTime">'data'!$B$53</definedName>
    <definedName name="form._employer_create.street">'data'!$B$63</definedName>
    <definedName name="form._employer_create.UpdateTime">'data'!$B$54</definedName>
    <definedName name="form._employer_create.uuid">'data'!$B$42</definedName>
    <definedName name="form._employer_create.x509_login">'data'!$B$59</definedName>
    <definedName name="form._employer_create.zip_code">'data'!$B$64</definedName>
    <definedName name="form._employer_update.">'data'!$B$112</definedName>
    <definedName name="form._employer_update._signature.aindex">'data'!$B$114</definedName>
    <definedName name="form._employer_update._signature.content">'data'!$B$117</definedName>
    <definedName name="form._employer_update._signature.description">'data'!$B$119</definedName>
    <definedName name="form._employer_update._signature.ext">'data'!$B$125</definedName>
    <definedName name="form._employer_update._signature.filename">'data'!$B$122</definedName>
    <definedName name="form._employer_update._signature.hash">'data'!$B$121</definedName>
    <definedName name="form._employer_update._signature.local_path">'data'!$B$128</definedName>
    <definedName name="form._employer_update._signature.protected">'data'!$B$129</definedName>
    <definedName name="form._employer_update._signature.ref">'data'!$B$115</definedName>
    <definedName name="form._employer_update._signature.size">'data'!$B$126</definedName>
    <definedName name="form._employer_update._signature.StartTime">'data'!$B$120</definedName>
    <definedName name="form._employer_update._signature.title">'data'!$B$118</definedName>
    <definedName name="form._employer_update._signature.type">'data'!$B$124</definedName>
    <definedName name="form._employer_update._signature.uploader">'data'!$B$116</definedName>
    <definedName name="form._employer_update._signature.url">'data'!$B$123</definedName>
    <definedName name="form._employer_update._signature.uuid">'data'!$B$113</definedName>
    <definedName name="form._employer_update._signature.version">'data'!$B$127</definedName>
    <definedName name="form._employer_update.admin">'data'!$B$95</definedName>
    <definedName name="form._employer_update.city">'data'!$B$104</definedName>
    <definedName name="form._employer_update.company">'data'!$B$89</definedName>
    <definedName name="form._employer_update.company_admin">'data'!$B$96</definedName>
    <definedName name="form._employer_update.creator">'data'!$B$90</definedName>
    <definedName name="form._employer_update.creator_ip">'data'!$B$91</definedName>
    <definedName name="form._employer_update.datasource">'data'!$B$100</definedName>
    <definedName name="form._employer_update.developer">'data'!$B$102</definedName>
    <definedName name="form._employer_update.email">'data'!$B$87</definedName>
    <definedName name="form._employer_update.enabled">'data'!$B$94</definedName>
    <definedName name="form._employer_update.finuid">'data'!$B$101</definedName>
    <definedName name="form._employer_update.jobtitle">'data'!$B$105</definedName>
    <definedName name="form._employer_update.lang">'data'!$B$111</definedName>
    <definedName name="form._employer_update.LastLogin">'data'!$B$99</definedName>
    <definedName name="form._employer_update.name">'data'!$B$88</definedName>
    <definedName name="form._employer_update.phonenumber">'data'!$B$106</definedName>
    <definedName name="form._employer_update.pressure_meter_number">'data'!$B$109</definedName>
    <definedName name="form._employer_update.pressure_sensor_number">'data'!$B$110</definedName>
    <definedName name="form._employer_update.signature_upload">'data'!$B$92</definedName>
    <definedName name="form._employer_update.signature_url">'data'!$B$93</definedName>
    <definedName name="form._employer_update.StartTime">'data'!$B$97</definedName>
    <definedName name="form._employer_update.street">'data'!$B$107</definedName>
    <definedName name="form._employer_update.UpdateTime">'data'!$B$98</definedName>
    <definedName name="form._employer_update.uuid">'data'!$B$86</definedName>
    <definedName name="form._employer_update.x509_login">'data'!$B$103</definedName>
    <definedName name="form._employer_update.zip_code">'data'!$B$108</definedName>
    <definedName name="form.aindex">'data'!$B$3</definedName>
    <definedName name="form.aindex_bundle">'data'!$B$5</definedName>
    <definedName name="form.aindex_form_template">'data'!$B$4</definedName>
    <definedName name="form.archive">'data'!$B$41</definedName>
    <definedName name="form.company">'data'!$B$9</definedName>
    <definedName name="form.company_create">'data'!$B$13</definedName>
    <definedName name="form.device">'data'!$B$10</definedName>
    <definedName name="form.employer_create">'data'!$B$14</definedName>
    <definedName name="form.employer_update">'data'!$B$15</definedName>
    <definedName name="form.export_date">'data'!$B$31</definedName>
    <definedName name="form.export_lock">'data'!$B$33</definedName>
    <definedName name="form.export_time">'data'!$B$32</definedName>
    <definedName name="form.fill_state">'data'!$B$18</definedName>
    <definedName name="form.form_template">'data'!$B$6</definedName>
    <definedName name="form.InsertTime">'data'!$B$20</definedName>
    <definedName name="form.lang">'data'!$B$19</definedName>
    <definedName name="form.manual_report">'data'!$B$34</definedName>
    <definedName name="form.pdf_report">'data'!$B$26</definedName>
    <definedName name="form.pdf_title">'data'!$B$28</definedName>
    <definedName name="form.pdf_upload">'data'!$B$25</definedName>
    <definedName name="form.pdf_url">'data'!$B$27</definedName>
    <definedName name="form.person">'data'!$B$11</definedName>
    <definedName name="form.sheet_report">'data'!$B$30</definedName>
    <definedName name="form.sheet_url">'data'!$B$29</definedName>
    <definedName name="form.syslog">'data'!$B$40</definedName>
    <definedName name="form.title">'data'!$B$17</definedName>
    <definedName name="form.UpdateTime">'data'!$B$21</definedName>
    <definedName name="form.UpdateTimeTemplate">'data'!$B$22</definedName>
    <definedName name="form.upload">'data'!$B$23</definedName>
    <definedName name="form.upload_url">'data'!$B$24</definedName>
    <definedName name="form.user">'data'!$B$12</definedName>
    <definedName name="form.uuid">'data'!$B$2</definedName>
    <definedName name="form.version">'data'!$B$16</definedName>
    <definedName name="form.xml_error">'data'!$B$36</definedName>
    <definedName name="form.xml_report">'data'!$B$35</definedName>
    <definedName name="form.xml_syslog">'data'!$B$39</definedName>
    <definedName name="form.xml_template">'data'!$B$7</definedName>
    <definedName name="form.xml_template2">'data'!$B$8</definedName>
    <definedName name="form.xml_transfer">'data'!$B$37</definedName>
    <definedName name="form.xml_transfer_timestamp">'data'!$B$38</definedName>
    <definedName name="general_description_device">'data'!$B$960</definedName>
    <definedName name="general_device_image">'data'!$B$942</definedName>
    <definedName name="general_device_image.aindex">'data'!$B$944</definedName>
    <definedName name="general_device_image.content">'data'!$B$947</definedName>
    <definedName name="general_device_image.description">'data'!$B$949</definedName>
    <definedName name="general_device_image.ext">'data'!$B$955</definedName>
    <definedName name="general_device_image.filename">'data'!$B$952</definedName>
    <definedName name="general_device_image.hash">'data'!$B$951</definedName>
    <definedName name="general_device_image.local_path">'data'!$B$958</definedName>
    <definedName name="general_device_image.protected">'data'!$B$959</definedName>
    <definedName name="general_device_image.ref">'data'!$B$945</definedName>
    <definedName name="general_device_image.size">'data'!$B$956</definedName>
    <definedName name="general_device_image.StartTime">'data'!$B$950</definedName>
    <definedName name="general_device_image.title">'data'!$B$948</definedName>
    <definedName name="general_device_image.type">'data'!$B$954</definedName>
    <definedName name="general_device_image.uploader">'data'!$B$946</definedName>
    <definedName name="general_device_image.url">'data'!$B$953</definedName>
    <definedName name="general_device_image.uuid">'data'!$B$943</definedName>
    <definedName name="general_device_image.version">'data'!$B$957</definedName>
    <definedName name="hyvaksynta_tarkastaja">'data'!$B$964</definedName>
    <definedName name="inspection_date">'data'!$B$961</definedName>
    <definedName name="inspection_result">'data'!$B$940</definedName>
    <definedName name="inspection_result_boolean">'data'!$B$941</definedName>
    <definedName name="kayttoarvot_huomiot">'data'!$B$685</definedName>
    <definedName name="kayttoarvot_tarkastettu">'data'!$B$684</definedName>
    <definedName name="kilpimerkinnat_huomiot">'data'!$B$707</definedName>
    <definedName name="kilpimerkinnat_tarkastettu">'data'!$B$706</definedName>
    <definedName name="laitekokonaisuus_vaatimustenmukaisuusvakuutus_huomiot">'data'!$B$687</definedName>
    <definedName name="laitekokonaisuus_vaatimustenmukaisuusvakuutus_tarkastettu">'data'!$B$686</definedName>
    <definedName name="muut_huomiot">'data'!$B$770</definedName>
    <definedName name="muut_valokuva1">'data'!$B$771</definedName>
    <definedName name="muut_valokuva1.aindex">'data'!$B$773</definedName>
    <definedName name="muut_valokuva1.content">'data'!$B$776</definedName>
    <definedName name="muut_valokuva1.description">'data'!$B$778</definedName>
    <definedName name="muut_valokuva1.ext">'data'!$B$784</definedName>
    <definedName name="muut_valokuva1.filename">'data'!$B$781</definedName>
    <definedName name="muut_valokuva1.hash">'data'!$B$780</definedName>
    <definedName name="muut_valokuva1.local_path">'data'!$B$787</definedName>
    <definedName name="muut_valokuva1.protected">'data'!$B$788</definedName>
    <definedName name="muut_valokuva1.ref">'data'!$B$774</definedName>
    <definedName name="muut_valokuva1.size">'data'!$B$785</definedName>
    <definedName name="muut_valokuva1.StartTime">'data'!$B$779</definedName>
    <definedName name="muut_valokuva1.title">'data'!$B$777</definedName>
    <definedName name="muut_valokuva1.type">'data'!$B$783</definedName>
    <definedName name="muut_valokuva1.uploader">'data'!$B$775</definedName>
    <definedName name="muut_valokuva1.url">'data'!$B$782</definedName>
    <definedName name="muut_valokuva1.uuid">'data'!$B$772</definedName>
    <definedName name="muut_valokuva1.version">'data'!$B$786</definedName>
    <definedName name="muut_valokuva2">'data'!$B$789</definedName>
    <definedName name="muut_valokuva2.aindex">'data'!$B$791</definedName>
    <definedName name="muut_valokuva2.content">'data'!$B$794</definedName>
    <definedName name="muut_valokuva2.description">'data'!$B$796</definedName>
    <definedName name="muut_valokuva2.ext">'data'!$B$802</definedName>
    <definedName name="muut_valokuva2.filename">'data'!$B$799</definedName>
    <definedName name="muut_valokuva2.hash">'data'!$B$798</definedName>
    <definedName name="muut_valokuva2.local_path">'data'!$B$805</definedName>
    <definedName name="muut_valokuva2.protected">'data'!$B$806</definedName>
    <definedName name="muut_valokuva2.ref">'data'!$B$792</definedName>
    <definedName name="muut_valokuva2.size">'data'!$B$803</definedName>
    <definedName name="muut_valokuva2.StartTime">'data'!$B$797</definedName>
    <definedName name="muut_valokuva2.title">'data'!$B$795</definedName>
    <definedName name="muut_valokuva2.type">'data'!$B$801</definedName>
    <definedName name="muut_valokuva2.uploader">'data'!$B$793</definedName>
    <definedName name="muut_valokuva2.url">'data'!$B$800</definedName>
    <definedName name="muut_valokuva2.uuid">'data'!$B$790</definedName>
    <definedName name="muut_valokuva2.version">'data'!$B$804</definedName>
    <definedName name="muut_valokuva3">'data'!$B$807</definedName>
    <definedName name="muut_valokuva3.aindex">'data'!$B$809</definedName>
    <definedName name="muut_valokuva3.content">'data'!$B$812</definedName>
    <definedName name="muut_valokuva3.description">'data'!$B$814</definedName>
    <definedName name="muut_valokuva3.ext">'data'!$B$820</definedName>
    <definedName name="muut_valokuva3.filename">'data'!$B$817</definedName>
    <definedName name="muut_valokuva3.hash">'data'!$B$816</definedName>
    <definedName name="muut_valokuva3.local_path">'data'!$B$823</definedName>
    <definedName name="muut_valokuva3.protected">'data'!$B$824</definedName>
    <definedName name="muut_valokuva3.ref">'data'!$B$810</definedName>
    <definedName name="muut_valokuva3.size">'data'!$B$821</definedName>
    <definedName name="muut_valokuva3.StartTime">'data'!$B$815</definedName>
    <definedName name="muut_valokuva3.title">'data'!$B$813</definedName>
    <definedName name="muut_valokuva3.type">'data'!$B$819</definedName>
    <definedName name="muut_valokuva3.uploader">'data'!$B$811</definedName>
    <definedName name="muut_valokuva3.url">'data'!$B$818</definedName>
    <definedName name="muut_valokuva3.uuid">'data'!$B$808</definedName>
    <definedName name="muut_valokuva3.version">'data'!$B$822</definedName>
    <definedName name="muut_valokuva4">'data'!$B$825</definedName>
    <definedName name="muut_valokuva4.aindex">'data'!$B$827</definedName>
    <definedName name="muut_valokuva4.content">'data'!$B$830</definedName>
    <definedName name="muut_valokuva4.description">'data'!$B$832</definedName>
    <definedName name="muut_valokuva4.ext">'data'!$B$838</definedName>
    <definedName name="muut_valokuva4.filename">'data'!$B$835</definedName>
    <definedName name="muut_valokuva4.hash">'data'!$B$834</definedName>
    <definedName name="muut_valokuva4.local_path">'data'!$B$841</definedName>
    <definedName name="muut_valokuva4.protected">'data'!$B$842</definedName>
    <definedName name="muut_valokuva4.ref">'data'!$B$828</definedName>
    <definedName name="muut_valokuva4.size">'data'!$B$839</definedName>
    <definedName name="muut_valokuva4.StartTime">'data'!$B$833</definedName>
    <definedName name="muut_valokuva4.title">'data'!$B$831</definedName>
    <definedName name="muut_valokuva4.type">'data'!$B$837</definedName>
    <definedName name="muut_valokuva4.uploader">'data'!$B$829</definedName>
    <definedName name="muut_valokuva4.url">'data'!$B$836</definedName>
    <definedName name="muut_valokuva4.uuid">'data'!$B$826</definedName>
    <definedName name="muut_valokuva4.version">'data'!$B$840</definedName>
    <definedName name="muut_valokuva5">'data'!$B$843</definedName>
    <definedName name="muut_valokuva5.aindex">'data'!$B$845</definedName>
    <definedName name="muut_valokuva5.content">'data'!$B$848</definedName>
    <definedName name="muut_valokuva5.description">'data'!$B$850</definedName>
    <definedName name="muut_valokuva5.ext">'data'!$B$856</definedName>
    <definedName name="muut_valokuva5.filename">'data'!$B$853</definedName>
    <definedName name="muut_valokuva5.hash">'data'!$B$852</definedName>
    <definedName name="muut_valokuva5.local_path">'data'!$B$859</definedName>
    <definedName name="muut_valokuva5.protected">'data'!$B$860</definedName>
    <definedName name="muut_valokuva5.ref">'data'!$B$846</definedName>
    <definedName name="muut_valokuva5.size">'data'!$B$857</definedName>
    <definedName name="muut_valokuva5.StartTime">'data'!$B$851</definedName>
    <definedName name="muut_valokuva5.title">'data'!$B$849</definedName>
    <definedName name="muut_valokuva5.type">'data'!$B$855</definedName>
    <definedName name="muut_valokuva5.uploader">'data'!$B$847</definedName>
    <definedName name="muut_valokuva5.url">'data'!$B$854</definedName>
    <definedName name="muut_valokuva5.uuid">'data'!$B$844</definedName>
    <definedName name="muut_valokuva5.version">'data'!$B$858</definedName>
    <definedName name="muut_valokuva6">'data'!$B$861</definedName>
    <definedName name="muut_valokuva6.aindex">'data'!$B$863</definedName>
    <definedName name="muut_valokuva6.content">'data'!$B$866</definedName>
    <definedName name="muut_valokuva6.description">'data'!$B$868</definedName>
    <definedName name="muut_valokuva6.ext">'data'!$B$874</definedName>
    <definedName name="muut_valokuva6.filename">'data'!$B$871</definedName>
    <definedName name="muut_valokuva6.hash">'data'!$B$870</definedName>
    <definedName name="muut_valokuva6.local_path">'data'!$B$877</definedName>
    <definedName name="muut_valokuva6.protected">'data'!$B$878</definedName>
    <definedName name="muut_valokuva6.ref">'data'!$B$864</definedName>
    <definedName name="muut_valokuva6.size">'data'!$B$875</definedName>
    <definedName name="muut_valokuva6.StartTime">'data'!$B$869</definedName>
    <definedName name="muut_valokuva6.title">'data'!$B$867</definedName>
    <definedName name="muut_valokuva6.type">'data'!$B$873</definedName>
    <definedName name="muut_valokuva6.uploader">'data'!$B$865</definedName>
    <definedName name="muut_valokuva6.url">'data'!$B$872</definedName>
    <definedName name="muut_valokuva6.uuid">'data'!$B$862</definedName>
    <definedName name="muut_valokuva6.version">'data'!$B$876</definedName>
    <definedName name="muut_valokuva7">'data'!$B$879</definedName>
    <definedName name="muut_valokuva7.aindex">'data'!$B$881</definedName>
    <definedName name="muut_valokuva7.content">'data'!$B$884</definedName>
    <definedName name="muut_valokuva7.description">'data'!$B$886</definedName>
    <definedName name="muut_valokuva7.ext">'data'!$B$892</definedName>
    <definedName name="muut_valokuva7.filename">'data'!$B$889</definedName>
    <definedName name="muut_valokuva7.hash">'data'!$B$888</definedName>
    <definedName name="muut_valokuva7.local_path">'data'!$B$895</definedName>
    <definedName name="muut_valokuva7.protected">'data'!$B$896</definedName>
    <definedName name="muut_valokuva7.ref">'data'!$B$882</definedName>
    <definedName name="muut_valokuva7.size">'data'!$B$893</definedName>
    <definedName name="muut_valokuva7.StartTime">'data'!$B$887</definedName>
    <definedName name="muut_valokuva7.title">'data'!$B$885</definedName>
    <definedName name="muut_valokuva7.type">'data'!$B$891</definedName>
    <definedName name="muut_valokuva7.uploader">'data'!$B$883</definedName>
    <definedName name="muut_valokuva7.url">'data'!$B$890</definedName>
    <definedName name="muut_valokuva7.uuid">'data'!$B$880</definedName>
    <definedName name="muut_valokuva7.version">'data'!$B$894</definedName>
    <definedName name="muut_valokuva8">'data'!$B$897</definedName>
    <definedName name="muut_valokuva8.aindex">'data'!$B$899</definedName>
    <definedName name="muut_valokuva8.content">'data'!$B$902</definedName>
    <definedName name="muut_valokuva8.description">'data'!$B$904</definedName>
    <definedName name="muut_valokuva8.ext">'data'!$B$910</definedName>
    <definedName name="muut_valokuva8.filename">'data'!$B$907</definedName>
    <definedName name="muut_valokuva8.hash">'data'!$B$906</definedName>
    <definedName name="muut_valokuva8.local_path">'data'!$B$913</definedName>
    <definedName name="muut_valokuva8.protected">'data'!$B$914</definedName>
    <definedName name="muut_valokuva8.ref">'data'!$B$900</definedName>
    <definedName name="muut_valokuva8.size">'data'!$B$911</definedName>
    <definedName name="muut_valokuva8.StartTime">'data'!$B$905</definedName>
    <definedName name="muut_valokuva8.title">'data'!$B$903</definedName>
    <definedName name="muut_valokuva8.type">'data'!$B$909</definedName>
    <definedName name="muut_valokuva8.uploader">'data'!$B$901</definedName>
    <definedName name="muut_valokuva8.url">'data'!$B$908</definedName>
    <definedName name="muut_valokuva8.uuid">'data'!$B$898</definedName>
    <definedName name="muut_valokuva8.version">'data'!$B$912</definedName>
    <definedName name="muut_valokuva9">'data'!$B$915</definedName>
    <definedName name="muut_valokuva9.aindex">'data'!$B$917</definedName>
    <definedName name="muut_valokuva9.content">'data'!$B$920</definedName>
    <definedName name="muut_valokuva9.description">'data'!$B$922</definedName>
    <definedName name="muut_valokuva9.ext">'data'!$B$928</definedName>
    <definedName name="muut_valokuva9.filename">'data'!$B$925</definedName>
    <definedName name="muut_valokuva9.hash">'data'!$B$924</definedName>
    <definedName name="muut_valokuva9.local_path">'data'!$B$931</definedName>
    <definedName name="muut_valokuva9.protected">'data'!$B$932</definedName>
    <definedName name="muut_valokuva9.ref">'data'!$B$918</definedName>
    <definedName name="muut_valokuva9.size">'data'!$B$929</definedName>
    <definedName name="muut_valokuva9.StartTime">'data'!$B$923</definedName>
    <definedName name="muut_valokuva9.title">'data'!$B$921</definedName>
    <definedName name="muut_valokuva9.type">'data'!$B$927</definedName>
    <definedName name="muut_valokuva9.uploader">'data'!$B$919</definedName>
    <definedName name="muut_valokuva9.url">'data'!$B$926</definedName>
    <definedName name="muut_valokuva9.uuid">'data'!$B$916</definedName>
    <definedName name="muut_valokuva9.version">'data'!$B$930</definedName>
    <definedName name="next_condition_inspection">'data'!$B$939</definedName>
    <definedName name="next_followup">'data'!$B$938</definedName>
    <definedName name="next_inside_inspection">'data'!$B$934</definedName>
    <definedName name="next_inspection_date">'data'!$B$933</definedName>
    <definedName name="next_other_inspection">'data'!$B$937</definedName>
    <definedName name="next_scheduled_pressure">'data'!$B$936</definedName>
    <definedName name="next_usage_inspection">'data'!$B$935</definedName>
    <definedName name="ohjeet_huomiot">'data'!$B$701</definedName>
    <definedName name="ohjeet_tarkastettu">'data'!$B$700</definedName>
    <definedName name="pikaavio_huomiot">'data'!$B$709</definedName>
    <definedName name="pikaavio_tarkastettu">'data'!$B$708</definedName>
    <definedName name="putkisto_huomiot">'data'!$B$703</definedName>
    <definedName name="putkisto_tarkastettu">'data'!$B$702</definedName>
    <definedName name="riittavahenkilosto_huomiot">'data'!$B$711</definedName>
    <definedName name="riittavahenkilosto_tarkastettu">'data'!$B$710</definedName>
    <definedName name="signature_city">'data'!$B$963</definedName>
    <definedName name="signature_date">'data'!$B$962</definedName>
    <definedName name="signature_image">'data'!$B$965</definedName>
    <definedName name="signature_image.aindex">'data'!$B$967</definedName>
    <definedName name="signature_image.content">'data'!$B$970</definedName>
    <definedName name="signature_image.description">'data'!$B$972</definedName>
    <definedName name="signature_image.ext">'data'!$B$978</definedName>
    <definedName name="signature_image.filename">'data'!$B$975</definedName>
    <definedName name="signature_image.hash">'data'!$B$974</definedName>
    <definedName name="signature_image.local_path">'data'!$B$981</definedName>
    <definedName name="signature_image.protected">'data'!$B$982</definedName>
    <definedName name="signature_image.ref">'data'!$B$968</definedName>
    <definedName name="signature_image.size">'data'!$B$979</definedName>
    <definedName name="signature_image.StartTime">'data'!$B$973</definedName>
    <definedName name="signature_image.title">'data'!$B$971</definedName>
    <definedName name="signature_image.type">'data'!$B$977</definedName>
    <definedName name="signature_image.uploader">'data'!$B$969</definedName>
    <definedName name="signature_image.url">'data'!$B$976</definedName>
    <definedName name="signature_image.uuid">'data'!$B$966</definedName>
    <definedName name="signature_image.version">'data'!$B$980</definedName>
    <definedName name="sijoituksen_turvallisuus_huomiot">'data'!$B$693</definedName>
    <definedName name="sijoituksen_turvallisuus_tarkastettu">'data'!$B$692</definedName>
    <definedName name="turvaautomaatio_huomiot">'data'!$B$697</definedName>
    <definedName name="turvaautomaatio_tarkastettu">'data'!$B$696</definedName>
    <definedName name="vaaranarviointi_huomiot">'data'!$B$705</definedName>
    <definedName name="vaaranarviointi_tarkastettu">'data'!$B$704</definedName>
    <definedName name="vaatimustenmukaisuustodistus_huomiot">'data'!$B$681</definedName>
    <definedName name="vaatimustenmukaisuustodistus_tarkastettu">'data'!$B$680</definedName>
    <definedName name="vaatimustenmukaisuusvakuutus_huomiot">'data'!$B$683</definedName>
    <definedName name="vaatimustenmukaisuusvakuutus_tarkastettu">'data'!$B$682</definedName>
    <definedName name="varmistuslaitteet_huomiot">'data'!$B$699</definedName>
    <definedName name="varmistuslaitteet_tarkastettu">'data'!$B$698</definedName>
    <definedName name="varoventtiili_bar1">'data'!$B$760</definedName>
    <definedName name="varoventtiili_bar2">'data'!$B$764</definedName>
    <definedName name="varoventtiili_bar3">'data'!$B$768</definedName>
    <definedName name="varoventtiili_koestus_kuva">'data'!$B$740</definedName>
    <definedName name="varoventtiili_koestus_kuva.aindex">'data'!$B$742</definedName>
    <definedName name="varoventtiili_koestus_kuva.content">'data'!$B$745</definedName>
    <definedName name="varoventtiili_koestus_kuva.description">'data'!$B$747</definedName>
    <definedName name="varoventtiili_koestus_kuva.ext">'data'!$B$753</definedName>
    <definedName name="varoventtiili_koestus_kuva.filename">'data'!$B$750</definedName>
    <definedName name="varoventtiili_koestus_kuva.hash">'data'!$B$749</definedName>
    <definedName name="varoventtiili_koestus_kuva.local_path">'data'!$B$756</definedName>
    <definedName name="varoventtiili_koestus_kuva.protected">'data'!$B$757</definedName>
    <definedName name="varoventtiili_koestus_kuva.ref">'data'!$B$743</definedName>
    <definedName name="varoventtiili_koestus_kuva.size">'data'!$B$754</definedName>
    <definedName name="varoventtiili_koestus_kuva.StartTime">'data'!$B$748</definedName>
    <definedName name="varoventtiili_koestus_kuva.title">'data'!$B$746</definedName>
    <definedName name="varoventtiili_koestus_kuva.type">'data'!$B$752</definedName>
    <definedName name="varoventtiili_koestus_kuva.uploader">'data'!$B$744</definedName>
    <definedName name="varoventtiili_koestus_kuva.url">'data'!$B$751</definedName>
    <definedName name="varoventtiili_koestus_kuva.uuid">'data'!$B$741</definedName>
    <definedName name="varoventtiili_koestus_kuva.version">'data'!$B$755</definedName>
    <definedName name="varoventtiili_koestus_teksti">'data'!$B$739</definedName>
    <definedName name="varoventtiili_kohde1">'data'!$B$758</definedName>
    <definedName name="varoventtiili_kohde2">'data'!$B$762</definedName>
    <definedName name="varoventtiili_kohde3">'data'!$B$766</definedName>
    <definedName name="varoventtiili_paineanturin_numero">'data'!$B$736</definedName>
    <definedName name="varoventtiili_painemittarin_numero">'data'!$B$735</definedName>
    <definedName name="varoventtiili_sulkupaine1">'data'!$B$761</definedName>
    <definedName name="varoventtiili_sulkupaine2">'data'!$B$765</definedName>
    <definedName name="varoventtiili_sulkupaine3">'data'!$B$769</definedName>
    <definedName name="varoventtiili_tarkastuspaiva">'data'!$B$734</definedName>
    <definedName name="varoventtiili_valiaine1">'data'!$B$759</definedName>
    <definedName name="varoventtiili_valiaine2">'data'!$B$763</definedName>
    <definedName name="varoventtiili_valiaine3">'data'!$B$767</definedName>
    <definedName name="varoventtiilien_vaatimustenmukaisuusvakuutus_huomiot">'data'!$B$689</definedName>
    <definedName name="varoventtiilien_vaatimustenmukaisuusvakuutus_tarkastettu">'data'!$B$688</definedName>
    <definedName name="varoventtiilin_merkinnat">'data'!$B$738</definedName>
    <definedName name="varoventtiin_sinetointi">'data'!$B$737</definedName>
    <definedName name="varusteiden_toimintatarkastus_huomiot">'data'!$B$691</definedName>
    <definedName name="varusteiden_toimintatarkastus_tarkastettu">'data'!$B$690</definedName>
    <definedName name="yleisetjarjestelyt_huomiot">'data'!$B$713</definedName>
    <definedName name="yleisetjarjestelyt_tarkastettu">'data'!$B$712</definedName>
    <definedName name="yleistarkastus_huomiot">'data'!$B$695</definedName>
    <definedName name="yleistarkastus_tarkastettu">'data'!$B$694</definedName>
    <definedName name="_xlnm.Print_Area" localSheetId="0">'Print'!$A:$X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<sst xmlns="http://schemas.openxmlformats.org/spreadsheetml/2006/main" uniqueCount="1150">
  <si>
    <t>Insteam Oy</t>
  </si>
  <si>
    <t>Todistus numero</t>
  </si>
  <si>
    <t>info@insteam.fi</t>
  </si>
  <si>
    <t>Pvm</t>
  </si>
  <si>
    <t>www.insteam.fi p. 0207 341 810</t>
  </si>
  <si>
    <t>PAINELAITTEEN 1. MÄÄRÄAIKAISTARKASTUS</t>
  </si>
  <si>
    <t>Laite</t>
  </si>
  <si>
    <t>Sijainti</t>
  </si>
  <si>
    <t>Omistaja</t>
  </si>
  <si>
    <t>Haltija</t>
  </si>
  <si>
    <t>Käytönvalvoja</t>
  </si>
  <si>
    <t>Varavalvoja</t>
  </si>
  <si>
    <t>Seuraavat tarkastukset</t>
  </si>
  <si>
    <t>Eräpäivä</t>
  </si>
  <si>
    <t>Sisäpuolinen tarkastus</t>
  </si>
  <si>
    <t>Käyttötarkastus</t>
  </si>
  <si>
    <t>Määräaikainen painekoe</t>
  </si>
  <si>
    <t>Muutos tarkastus</t>
  </si>
  <si>
    <t>Seuranta</t>
  </si>
  <si>
    <t>Kunnon valvonta</t>
  </si>
  <si>
    <t>Tarkastustulos</t>
  </si>
  <si>
    <t>(Painelaitelaki 1144/2016)</t>
  </si>
  <si>
    <t>Tarkastaja</t>
  </si>
  <si>
    <t>Rev 6
Muutoksen haku: Jos olet tyytymätön Insteamin tarkastuspäätökseen, voit hakea siihen oikaisua täyttämällä lomakkeen osoitteessa www.insteam.fi/yhteydenotto/muutoksenhaku-tarkastuspaatokseen.</t>
  </si>
  <si>
    <t>Yksityiskohtaiset tiedot painelaite A-rekisterin laite</t>
  </si>
  <si>
    <t>Sijaintiosoite</t>
  </si>
  <si>
    <t>Sijainnin kuvaus</t>
  </si>
  <si>
    <t>Laitepaikka</t>
  </si>
  <si>
    <t>Perustiedot</t>
  </si>
  <si>
    <t>Rekisterinumero</t>
  </si>
  <si>
    <t>Valmistusnumero</t>
  </si>
  <si>
    <t>Valmistusvuosi</t>
  </si>
  <si>
    <t>Tarkastusjaksotus</t>
  </si>
  <si>
    <t>Käyttö (K)</t>
  </si>
  <si>
    <t>Sisäpuolinen (sp)</t>
  </si>
  <si>
    <t>Painekoe (PK)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</si>
  <si>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</si>
  <si>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</si>
  <si>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</si>
  <si>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</si>
  <si>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</si>
  <si>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</si>
  <si>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</si>
  <si>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</si>
  <si>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</si>
  <si>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</si>
  <si>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</si>
  <si>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</si>
  <si>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</si>
  <si>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</si>
  <si>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</si>
  <si>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</si>
  <si>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Tarkastuskohde</t>
  </si>
  <si>
    <t>Painemittarin numero</t>
  </si>
  <si>
    <t xml:space="preserve">Paineanturin numero </t>
  </si>
  <si>
    <t>Sinetöinti</t>
  </si>
  <si>
    <t>Merkinnät</t>
  </si>
  <si>
    <t>Koestuksen muistiinpanot</t>
  </si>
  <si>
    <t>K LAITE</t>
  </si>
  <si>
    <t>Ensimmäinen määräaikaistarkastus</t>
  </si>
  <si>
    <t>Tarkastettu</t>
  </si>
  <si>
    <t>Huomiot</t>
  </si>
  <si>
    <t>Vaatimustenmukaisuustodistus</t>
  </si>
  <si>
    <t>Vaatimustenmukaisuusvakuutus</t>
  </si>
  <si>
    <t>Laitekokonaisuuden vaatimustenmukaisuusvakuutus</t>
  </si>
  <si>
    <t>Varoventtiilien vaatimustenmukaisuusvakuutus</t>
  </si>
  <si>
    <t>Varusteiden toimintatarkastus</t>
  </si>
  <si>
    <t>Sijoituksen turvallisuus</t>
  </si>
  <si>
    <t>Yeistarkastus</t>
  </si>
  <si>
    <t>Turvallisuuteen liittyvän automaatiojärj. arviointi</t>
  </si>
  <si>
    <t>Hälytys- ja varmistuslaitteet</t>
  </si>
  <si>
    <t>Käyttö- ja kunnossapito-ohjeet</t>
  </si>
  <si>
    <t>Putkiston tarkastus</t>
  </si>
  <si>
    <t>Vaaranarvioinnin asianmukaisuus</t>
  </si>
  <si>
    <t>Painelaitekilpi ja merkinnät</t>
  </si>
  <si>
    <t>PI-kaavio</t>
  </si>
  <si>
    <t>Riittävä henkilöstö</t>
  </si>
  <si>
    <t>Kattilalaitoksen yleiset järjestelyt</t>
  </si>
  <si>
    <t>Käyttöarvot sallituissa rajoissa</t>
  </si>
  <si>
    <t>Yleiskuva</t>
  </si>
  <si>
    <t>A LAITE</t>
  </si>
  <si>
    <t>Muut huomiot</t>
  </si>
  <si>
    <t>Valokuvia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</si>
  <si>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</si>
  <si>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</si>
  <si>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</si>
  <si>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</si>
  <si>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</si>
  <si>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</si>
  <si>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</si>
  <si>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</si>
  <si>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</si>
  <si>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</si>
  <si>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form.aindex_bundle</t>
  </si>
  <si>
    <t>form.form_template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</si>
  <si>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</si>
  <si>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</si>
  <si>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</si>
  <si>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</si>
  <si>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</si>
  <si>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</si>
  <si>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</si>
  <si>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</si>
  <si>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</si>
  <si>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</si>
  <si>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form.title</t>
  </si>
  <si>
    <t>form.fill_state</t>
  </si>
  <si>
    <t>form.lang</t>
  </si>
  <si>
    <t>form.InsertTime</t>
  </si>
  <si>
    <t>form.UpdateTime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</si>
  <si>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</si>
  <si>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</si>
  <si>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</si>
  <si>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</si>
  <si>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</si>
  <si>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</si>
  <si>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</si>
  <si>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</si>
  <si>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</si>
  <si>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</si>
  <si>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</si>
  <si>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</si>
  <si>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</si>
  <si>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</si>
  <si>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</si>
  <si>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</si>
  <si>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</si>
  <si>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</si>
  <si>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</si>
  <si>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</si>
  <si>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</si>
  <si>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</si>
  <si>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</si>
  <si>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</si>
  <si>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</si>
  <si>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</si>
  <si>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</si>
  <si>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</si>
  <si>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</si>
  <si>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</si>
  <si>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</si>
  <si>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</si>
  <si>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</si>
  <si>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</si>
  <si>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</si>
  <si>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</si>
  <si>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</si>
  <si>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</si>
  <si>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</si>
  <si>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</si>
  <si>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</si>
  <si>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</si>
  <si>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</si>
  <si>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</si>
  <si>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</si>
  <si>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</si>
  <si>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</si>
  <si>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</si>
  <si>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</si>
  <si>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</si>
  <si>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</si>
  <si>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</si>
  <si>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</si>
  <si>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</si>
  <si>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</si>
  <si>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</si>
  <si>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</si>
  <si>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</si>
  <si>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</si>
  <si>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</si>
  <si>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</si>
  <si>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</si>
  <si>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</si>
  <si>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</si>
  <si>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</si>
  <si>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</si>
  <si>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</si>
  <si>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</si>
  <si>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</si>
  <si>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</si>
  <si>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</si>
  <si>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</si>
  <si>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</si>
  <si>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</si>
  <si>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</si>
  <si>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</si>
  <si>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</si>
  <si>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</si>
  <si>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</si>
  <si>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</si>
  <si>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</si>
  <si>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</si>
  <si>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</si>
  <si>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</si>
  <si>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</si>
  <si>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</si>
  <si>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</si>
  <si>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</si>
  <si>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</si>
  <si>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</si>
  <si>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</si>
  <si>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</si>
  <si>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</si>
  <si>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</si>
  <si>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</si>
  <si>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</si>
  <si>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</si>
  <si>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</si>
  <si>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</si>
  <si>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</si>
  <si>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</si>
  <si>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</si>
  <si>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</si>
  <si>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</si>
  <si>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</si>
  <si>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</si>
  <si>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</si>
  <si>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</si>
  <si>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</si>
  <si>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</si>
  <si>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</si>
  <si>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</si>
  <si>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</si>
  <si>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</si>
  <si>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</si>
  <si>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</si>
  <si>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</si>
  <si>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</si>
  <si>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</si>
  <si>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</si>
  <si>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</si>
  <si>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</si>
  <si>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</si>
  <si>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</si>
  <si>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</si>
  <si>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</si>
  <si>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</si>
  <si>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</si>
  <si>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</si>
  <si>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</si>
  <si>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</si>
  <si>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</si>
  <si>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</si>
  <si>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</si>
  <si>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</si>
  <si>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</si>
  <si>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</si>
  <si>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</si>
  <si>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</si>
  <si>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</si>
  <si>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</si>
  <si>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</si>
  <si>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</si>
  <si>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</si>
  <si>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</si>
  <si>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</si>
  <si>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</si>
  <si>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</si>
  <si>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</si>
  <si>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</si>
  <si>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</si>
  <si>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</si>
  <si>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</si>
  <si>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</si>
  <si>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</si>
  <si>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</si>
  <si>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</si>
  <si>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</si>
  <si>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</si>
  <si>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</si>
  <si>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</si>
  <si>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</si>
  <si>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</si>
  <si>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</si>
  <si>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</si>
  <si>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</si>
  <si>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</si>
  <si>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</si>
  <si>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</si>
  <si>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</si>
  <si>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</si>
  <si>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</si>
  <si>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</si>
  <si>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</si>
  <si>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</si>
  <si>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</si>
  <si>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</si>
  <si>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</si>
  <si>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</si>
  <si>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</si>
  <si>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</si>
  <si>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</si>
  <si>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</si>
  <si>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</si>
  <si>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</si>
  <si>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</si>
  <si>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</si>
  <si>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</si>
  <si>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</si>
  <si>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</si>
  <si>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</si>
  <si>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</si>
  <si>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</si>
  <si>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</si>
  <si>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</si>
  <si>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</si>
  <si>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</si>
  <si>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</si>
  <si>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</si>
  <si>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</si>
  <si>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</si>
  <si>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</si>
  <si>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</si>
  <si>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</si>
  <si>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</si>
  <si>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</si>
  <si>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</si>
  <si>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</si>
  <si>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</si>
  <si>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</si>
  <si>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</si>
  <si>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</si>
  <si>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</si>
  <si>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</si>
  <si>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</si>
  <si>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</si>
  <si>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</si>
  <si>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</si>
  <si>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</si>
  <si>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</si>
  <si>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</si>
  <si>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</si>
  <si>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</si>
  <si>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</si>
  <si>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</si>
  <si>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</si>
  <si>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</si>
  <si>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</si>
  <si>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</si>
  <si>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</si>
  <si>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</si>
  <si>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</si>
  <si>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</si>
  <si>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</si>
  <si>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</si>
  <si>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</si>
  <si>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</si>
  <si>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</si>
  <si>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</si>
  <si>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</si>
  <si>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</si>
  <si>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</si>
  <si>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</si>
  <si>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</si>
  <si>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</si>
  <si>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</si>
  <si>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</si>
  <si>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</si>
  <si>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</si>
  <si>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</si>
  <si>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</si>
  <si>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</si>
  <si>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</si>
  <si>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</si>
  <si>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</si>
  <si>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</si>
  <si>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</si>
  <si>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device._company_manufacturer.UpdateTime</t>
  </si>
  <si>
    <t>device._company_manufacturer.datasource</t>
  </si>
  <si>
    <t>device._company_manufacturer.street_post</t>
  </si>
  <si>
    <t>device._company_manufacturer.street_visit</t>
  </si>
  <si>
    <t>device._company_manufacturer.zip_code</t>
  </si>
  <si>
    <t>device._company_manufacturer.city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</si>
  <si>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</si>
  <si>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</si>
  <si>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</si>
  <si>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</si>
  <si>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</si>
  <si>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</si>
  <si>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</si>
  <si>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</si>
  <si>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</si>
  <si>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</si>
  <si>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</si>
  <si>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</si>
  <si>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</si>
  <si>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</si>
  <si>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</si>
  <si>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</si>
  <si>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</si>
  <si>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</si>
  <si>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</si>
  <si>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</si>
  <si>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</si>
  <si>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</si>
  <si>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</si>
  <si>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</si>
  <si>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</si>
  <si>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</si>
  <si>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</si>
  <si>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</si>
  <si>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</si>
  <si>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</si>
  <si>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</si>
  <si>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</si>
  <si>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</si>
  <si>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</si>
  <si>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</si>
  <si>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device._company_importer.UpdateTime</t>
  </si>
  <si>
    <t>device._company_importer.datasource</t>
  </si>
  <si>
    <t>device._company_importer.street_post</t>
  </si>
  <si>
    <t>device._company_importer.street_visit</t>
  </si>
  <si>
    <t>device._company_importer.zip_code</t>
  </si>
  <si>
    <t>device._company_importer.city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</si>
  <si>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</si>
  <si>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</si>
  <si>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</si>
  <si>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</si>
  <si>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</si>
  <si>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</si>
  <si>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</si>
  <si>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</si>
  <si>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</si>
  <si>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</si>
  <si>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</si>
  <si>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</si>
  <si>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</si>
  <si>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</si>
  <si>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</si>
  <si>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</si>
  <si>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</si>
  <si>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</si>
  <si>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</si>
  <si>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</si>
  <si>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</si>
  <si>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</si>
  <si>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</si>
  <si>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</si>
  <si>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</si>
  <si>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</si>
  <si>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</si>
  <si>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</si>
  <si>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</si>
  <si>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</si>
  <si>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</si>
  <si>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</si>
  <si>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</si>
  <si>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</si>
  <si>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</si>
  <si>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device._company_owner.UpdateTime</t>
  </si>
  <si>
    <t>device._company_owner.datasource</t>
  </si>
  <si>
    <t>device._company_owner.street_post</t>
  </si>
  <si>
    <t>device._company_owner.street_visit</t>
  </si>
  <si>
    <t>device._company_owner.zip_code</t>
  </si>
  <si>
    <t>device._company_owner.city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</si>
  <si>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</si>
  <si>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</si>
  <si>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</si>
  <si>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</si>
  <si>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</si>
  <si>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</si>
  <si>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</si>
  <si>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</si>
  <si>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</si>
  <si>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</si>
  <si>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</si>
  <si>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</si>
  <si>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</si>
  <si>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</si>
  <si>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</si>
  <si>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</si>
  <si>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</si>
  <si>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</si>
  <si>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</si>
  <si>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</si>
  <si>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</si>
  <si>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</si>
  <si>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</si>
  <si>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</si>
  <si>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</si>
  <si>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</si>
  <si>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</si>
  <si>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</si>
  <si>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</si>
  <si>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</si>
  <si>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</si>
  <si>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</si>
  <si>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</si>
  <si>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</si>
  <si>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</si>
  <si>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device._company_holder.UpdateTime</t>
  </si>
  <si>
    <t>device._company_holder.datasource</t>
  </si>
  <si>
    <t>device._company_holder.street_post</t>
  </si>
  <si>
    <t>device._company_holder.street_visit</t>
  </si>
  <si>
    <t>device._company_holder.zip_code</t>
  </si>
  <si>
    <t>device._company_holder.city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</si>
  <si>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</si>
  <si>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</si>
  <si>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</si>
  <si>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</si>
  <si>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</si>
  <si>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</si>
  <si>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</si>
  <si>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</si>
  <si>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</si>
  <si>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</si>
  <si>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</si>
  <si>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</si>
  <si>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</si>
  <si>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</si>
  <si>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</si>
  <si>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</si>
  <si>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</si>
  <si>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</si>
  <si>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</si>
  <si>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</si>
  <si>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</si>
  <si>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</si>
  <si>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</si>
  <si>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</si>
  <si>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</si>
  <si>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</si>
  <si>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</si>
  <si>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</si>
  <si>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</si>
  <si>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</si>
  <si>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</si>
  <si>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</si>
  <si>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</si>
  <si>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</si>
  <si>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</si>
  <si>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</si>
  <si>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</si>
  <si>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</si>
  <si>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</si>
  <si>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</si>
  <si>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</si>
  <si>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</si>
  <si>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</si>
  <si>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</si>
  <si>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</si>
  <si>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</si>
  <si>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</si>
  <si>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</si>
  <si>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</si>
  <si>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</si>
  <si>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</si>
  <si>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</si>
  <si>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</si>
  <si>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</si>
  <si>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</si>
  <si>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</si>
  <si>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</si>
  <si>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</si>
  <si>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</si>
  <si>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</si>
  <si>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device._person_contact._company.UpdateTime</t>
  </si>
  <si>
    <t>device._person_contact._company.datasource</t>
  </si>
  <si>
    <t>device._person_contact._company.street_post</t>
  </si>
  <si>
    <t>device._person_contact._company.street_visit</t>
  </si>
  <si>
    <t>device._person_contact._company.zip_code</t>
  </si>
  <si>
    <t>device._person_contact._company.city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</si>
  <si>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</si>
  <si>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</si>
  <si>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</si>
  <si>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</si>
  <si>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</si>
  <si>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</si>
  <si>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</si>
  <si>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</si>
  <si>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</si>
  <si>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</si>
  <si>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</si>
  <si>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</si>
  <si>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</si>
  <si>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</si>
  <si>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</si>
  <si>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</si>
  <si>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</si>
  <si>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</si>
  <si>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</si>
  <si>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</si>
  <si>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</si>
  <si>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</si>
  <si>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</si>
  <si>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</si>
  <si>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</si>
  <si>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</si>
  <si>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</si>
  <si>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</si>
  <si>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</si>
  <si>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</si>
  <si>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</si>
  <si>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</si>
  <si>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</si>
  <si>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</si>
  <si>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</si>
  <si>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</si>
  <si>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</si>
  <si>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</si>
  <si>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</si>
  <si>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</si>
  <si>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</si>
  <si>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</si>
  <si>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</si>
  <si>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</si>
  <si>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</si>
  <si>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</si>
  <si>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</si>
  <si>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</si>
  <si>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</si>
  <si>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</si>
  <si>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</si>
  <si>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</si>
  <si>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</si>
  <si>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</si>
  <si>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</si>
  <si>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</si>
  <si>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</si>
  <si>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</si>
  <si>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</si>
  <si>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</si>
  <si>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device._person_supervisor._company.UpdateTime</t>
  </si>
  <si>
    <t>device._person_supervisor._company.datasource</t>
  </si>
  <si>
    <t>device._person_supervisor._company.street_post</t>
  </si>
  <si>
    <t>device._person_supervisor._company.street_visit</t>
  </si>
  <si>
    <t>device._person_supervisor._company.zip_code</t>
  </si>
  <si>
    <t>device._person_supervisor._company.city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</si>
  <si>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</si>
  <si>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</si>
  <si>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</si>
  <si>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</si>
  <si>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</si>
  <si>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</si>
  <si>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</si>
  <si>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</si>
  <si>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</si>
  <si>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</si>
  <si>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</si>
  <si>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</si>
  <si>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</si>
  <si>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</si>
  <si>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</si>
  <si>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</si>
  <si>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</si>
  <si>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</si>
  <si>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</si>
  <si>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</si>
  <si>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</si>
  <si>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</si>
  <si>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</si>
  <si>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</si>
  <si>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</si>
  <si>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</si>
  <si>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</si>
  <si>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</si>
  <si>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</si>
  <si>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</si>
  <si>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</si>
  <si>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</si>
  <si>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</si>
  <si>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</si>
  <si>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</si>
  <si>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</si>
  <si>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</si>
  <si>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</si>
  <si>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</si>
  <si>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</si>
  <si>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</si>
  <si>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</si>
  <si>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</si>
  <si>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</si>
  <si>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</si>
  <si>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</si>
  <si>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</si>
  <si>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</si>
  <si>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</si>
  <si>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</si>
  <si>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</si>
  <si>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</si>
  <si>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</si>
  <si>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</si>
  <si>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</si>
  <si>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</si>
  <si>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</si>
  <si>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</si>
  <si>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</si>
  <si>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</si>
  <si>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</si>
  <si>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</si>
  <si>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</si>
  <si>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device._person_supervisor_alt._company.street_visit</t>
  </si>
  <si>
    <t>device._person_supervisor_alt._company.zip_code</t>
  </si>
  <si>
    <t>device._person_supervisor_alt._company.city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</si>
  <si>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</si>
  <si>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</si>
  <si>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</si>
  <si>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</si>
  <si>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</si>
  <si>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</si>
  <si>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</si>
  <si>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</si>
  <si>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</si>
  <si>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</si>
  <si>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</si>
  <si>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</si>
  <si>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</si>
  <si>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</si>
  <si>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</si>
  <si>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</si>
  <si>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</si>
  <si>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</si>
  <si>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</si>
  <si>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</si>
  <si>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</si>
  <si>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</si>
  <si>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</si>
  <si>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</si>
  <si>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</si>
  <si>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</si>
  <si>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</si>
  <si>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vaatimustenmukaisuustodistus_tarkastettu</t>
  </si>
  <si>
    <t>checkbox</t>
  </si>
  <si>
    <t>A-rekisterin laite</t>
  </si>
  <si>
    <t>vaatimustenmukaisuustodistus_huomiot</t>
  </si>
  <si>
    <t>text</t>
  </si>
  <si>
    <t>vaatimustenmukaisuusvakuutus_tarkastettu</t>
  </si>
  <si>
    <t>vaatimustenmukaisuusvakuutus_huomiot</t>
  </si>
  <si>
    <t>kayttoarvot_tarkastettu</t>
  </si>
  <si>
    <t>kayttoarvot_huomiot</t>
  </si>
  <si>
    <t>laitekokonaisuus_vaatimustenmukaisuusvakuutus_tarkastettu</t>
  </si>
  <si>
    <t>laitekokonaisuus_vaatimustenmukaisuusvakuutus_huomiot</t>
  </si>
  <si>
    <t>varoventtiilien_vaatimustenmukaisuusvakuutus_tarkastettu</t>
  </si>
  <si>
    <t>varoventtiilien_vaatimustenmukaisuusvakuutus_huomiot</t>
  </si>
  <si>
    <t>varusteiden_toimintatarkastus_tarkastettu</t>
  </si>
  <si>
    <t>varusteiden_toimintatarkastus_huomiot</t>
  </si>
  <si>
    <t>sijoituksen_turvallisuus_tarkastettu</t>
  </si>
  <si>
    <t>sijoituksen_turvallisuus_huomiot</t>
  </si>
  <si>
    <t>yleistarkastus_tarkastettu</t>
  </si>
  <si>
    <t>yleistarkastus_huomiot</t>
  </si>
  <si>
    <t>ohjeet_tarkastettu</t>
  </si>
  <si>
    <t>ohjeet_huomiot</t>
  </si>
  <si>
    <t>putkisto_tarkastettu</t>
  </si>
  <si>
    <t>putkisto_huomiot</t>
  </si>
  <si>
    <t>kilpimerkinnat_tarkastettu</t>
  </si>
  <si>
    <t>kilpimerkinnat_huomiot</t>
  </si>
  <si>
    <t>pikaavio_tarkastettu</t>
  </si>
  <si>
    <t>pikaavio_huomiot</t>
  </si>
  <si>
    <t>riittavahenkilosto_tarkastettu</t>
  </si>
  <si>
    <t>riittavahenkilosto_huomiot</t>
  </si>
  <si>
    <t>yleisetjarjestelyt_tarkastettu</t>
  </si>
  <si>
    <t>yleisetjarjestelyt_huomiot</t>
  </si>
  <si>
    <t>ensimmainentarkastus_paiva</t>
  </si>
  <si>
    <t>date</t>
  </si>
  <si>
    <t>Tarkastuspäivä</t>
  </si>
  <si>
    <t>ensimmainentarkastus_huomiot</t>
  </si>
  <si>
    <t>textarea</t>
  </si>
  <si>
    <t>ensimmainentarkastus_yleiskuva</t>
  </si>
  <si>
    <t>file</t>
  </si>
  <si>
    <t>ensimmainentarkastus_yleiskuva.uuid</t>
  </si>
  <si>
    <t>meta</t>
  </si>
  <si>
    <t>ensimmainentarkastus_yleiskuva.aindex</t>
  </si>
  <si>
    <t>ensimmainentarkastus_yleiskuva.ref</t>
  </si>
  <si>
    <t>ensimmainentarkastus_yleiskuva.uploader</t>
  </si>
  <si>
    <t>ensimmainentarkastus_yleiskuva.content</t>
  </si>
  <si>
    <t>ensimmainentarkastus_yleiskuva.title</t>
  </si>
  <si>
    <t>ensimmainentarkastus_yleiskuva.description</t>
  </si>
  <si>
    <t>ensimmainentarkastus_yleiskuva.StartTime</t>
  </si>
  <si>
    <t>ensimmainentarkastus_yleiskuva.hash</t>
  </si>
  <si>
    <t>ensimmainentarkastus_yleiskuva.filename</t>
  </si>
  <si>
    <t>ensimmainentarkastus_yleiskuva.url</t>
  </si>
  <si>
    <t>ensimmainentarkastus_yleiskuva.type</t>
  </si>
  <si>
    <t>ensimmainentarkastus_yleiskuva.ext</t>
  </si>
  <si>
    <t>ensimmainentarkastus_yleiskuva.size</t>
  </si>
  <si>
    <t>ensimmainentarkastus_yleiskuva.version</t>
  </si>
  <si>
    <t>ensimmainentarkastus_yleiskuva.local_path</t>
  </si>
  <si>
    <t>ensimmainentarkastus_yleiskuva.protected</t>
  </si>
  <si>
    <t>K-rekisterin painelaite</t>
  </si>
  <si>
    <t>turvaautomaatio_tarkastettu</t>
  </si>
  <si>
    <t>turvaautomaatio_huomiot</t>
  </si>
  <si>
    <t>varmistuslaitteet_tarkastettu</t>
  </si>
  <si>
    <t>varmistuslaitteet_huomiot</t>
  </si>
  <si>
    <t>vaaranarviointi_tarkastettu</t>
  </si>
  <si>
    <t>vaaranarviointi_huomiot</t>
  </si>
  <si>
    <t>varoventtiili_tarkastuspaiva</t>
  </si>
  <si>
    <t>varoventtiili_painemittarin_numero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</si>
  <si>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</si>
  <si>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</si>
  <si>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</si>
  <si>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</si>
  <si>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</si>
  <si>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Kuvaus varoventtiilin koestuksesta</t>
  </si>
  <si>
    <t>varoventtiili_koestus_kuva</t>
  </si>
  <si>
    <t>Varoventtiilien koestus kuva</t>
  </si>
  <si>
    <t>varoventtiili_koestus_kuva.uuid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</si>
  <si>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</si>
  <si>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</si>
  <si>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</si>
  <si>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</si>
  <si>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</si>
  <si>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</si>
  <si>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</si>
  <si>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</si>
  <si>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</si>
  <si>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</si>
  <si>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</si>
  <si>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</si>
  <si>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</si>
  <si>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</si>
  <si>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</si>
  <si>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</si>
  <si>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</si>
  <si>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</si>
  <si>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</si>
  <si>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</si>
  <si>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</si>
  <si>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</si>
  <si>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</si>
  <si>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</si>
  <si>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</si>
  <si>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</si>
  <si>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</si>
  <si>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</si>
  <si>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</si>
  <si>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</si>
  <si>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</si>
  <si>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</si>
  <si>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</si>
  <si>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</si>
  <si>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</si>
  <si>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</si>
  <si>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</si>
  <si>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</si>
  <si>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</si>
  <si>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</si>
  <si>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</si>
  <si>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</si>
  <si>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</si>
  <si>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</si>
  <si>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</si>
  <si>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</si>
  <si>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</si>
  <si>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</si>
  <si>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</si>
  <si>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</si>
  <si>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</si>
  <si>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</si>
  <si>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</si>
  <si>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</si>
  <si>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</si>
  <si>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</si>
  <si>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</si>
  <si>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</si>
  <si>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</si>
  <si>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</si>
  <si>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</si>
  <si>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</si>
  <si>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</si>
  <si>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</si>
  <si>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</si>
  <si>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</si>
  <si>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</si>
  <si>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</si>
  <si>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</si>
  <si>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</si>
  <si>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</si>
  <si>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</si>
  <si>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</si>
  <si>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</si>
  <si>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</si>
  <si>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</si>
  <si>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</si>
  <si>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</si>
  <si>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</si>
  <si>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</si>
  <si>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</si>
  <si>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</si>
  <si>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</si>
  <si>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</si>
  <si>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</si>
  <si>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</si>
  <si>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</si>
  <si>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</si>
  <si>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</si>
  <si>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</si>
  <si>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</si>
  <si>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</si>
  <si>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</si>
  <si>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</si>
  <si>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</si>
  <si>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</si>
  <si>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</si>
  <si>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</si>
  <si>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</si>
  <si>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</si>
  <si>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</si>
  <si>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</si>
  <si>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</si>
  <si>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</si>
  <si>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</si>
  <si>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</si>
  <si>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</si>
  <si>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</si>
  <si>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</si>
  <si>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</si>
  <si>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</si>
  <si>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</si>
  <si>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</si>
  <si>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</si>
  <si>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</si>
  <si>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</si>
  <si>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</si>
  <si>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</si>
  <si>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</si>
  <si>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</si>
  <si>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</si>
  <si>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</si>
  <si>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</si>
  <si>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</si>
  <si>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</si>
  <si>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</si>
  <si>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</si>
  <si>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</si>
  <si>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</si>
  <si>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</si>
  <si>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</si>
  <si>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</si>
  <si>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</si>
  <si>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</si>
  <si>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</si>
  <si>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</si>
  <si>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</si>
  <si>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</si>
  <si>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</si>
  <si>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</si>
  <si>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</si>
  <si>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</si>
  <si>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</si>
  <si>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</si>
  <si>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</si>
  <si>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</si>
  <si>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</si>
  <si>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</si>
  <si>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</si>
  <si>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</si>
  <si>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</si>
  <si>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</si>
  <si>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</si>
  <si>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</si>
  <si>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</si>
  <si>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</si>
  <si>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</si>
  <si>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</si>
  <si>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</si>
  <si>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</si>
  <si>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</si>
  <si>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</si>
  <si>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</si>
  <si>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</si>
  <si>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</si>
  <si>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</si>
  <si>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</si>
  <si>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</si>
  <si>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</si>
  <si>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</si>
  <si>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</si>
  <si>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</si>
  <si>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</si>
  <si>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</si>
  <si>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</si>
  <si>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</si>
  <si>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</si>
  <si>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</si>
  <si>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</si>
  <si>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</si>
  <si>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</si>
  <si>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</si>
  <si>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</si>
  <si>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</si>
  <si>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</si>
  <si>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</si>
  <si>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</si>
  <si>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</si>
  <si>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</si>
  <si>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</si>
  <si>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</si>
  <si>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</si>
  <si>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</si>
  <si>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</si>
  <si>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</si>
  <si>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</si>
  <si>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</si>
  <si>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</si>
  <si>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</si>
  <si>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</si>
  <si>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</si>
  <si>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</si>
  <si>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</si>
  <si>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</si>
  <si>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</si>
  <si>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</si>
  <si>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</si>
  <si>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</si>
  <si>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</si>
  <si>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</si>
  <si>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</si>
  <si>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</si>
  <si>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</si>
  <si>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</si>
  <si>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</si>
  <si>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</si>
  <si>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</si>
  <si>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</si>
  <si>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</si>
  <si>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</si>
  <si>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</si>
  <si>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Muutostarkastus</t>
  </si>
  <si>
    <t>next_followup</t>
  </si>
  <si>
    <t>next_condition_inspection</t>
  </si>
  <si>
    <t>Kunnonvalvonta</t>
  </si>
  <si>
    <t>inspection_result</t>
  </si>
  <si>
    <t>select</t>
  </si>
  <si>
    <t>Tulokset</t>
  </si>
  <si>
    <t>Tarkastuksen tulos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</si>
  <si>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</si>
  <si>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</si>
  <si>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</si>
  <si>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</si>
  <si>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</si>
  <si>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</si>
  <si>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</si>
  <si>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</si>
  <si>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</si>
  <si>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</si>
  <si>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</si>
  <si>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</si>
  <si>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</si>
  <si>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</si>
  <si>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</si>
  <si>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</si>
  <si>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</si>
  <si>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</si>
  <si>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</si>
  <si>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</si>
  <si>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</si>
  <si>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</si>
  <si>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</si>
  <si>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</si>
  <si>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</si>
  <si>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</si>
  <si>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</si>
  <si>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</si>
  <si>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</si>
  <si>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</si>
  <si>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</si>
  <si>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</si>
  <si>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</si>
  <si>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</si>
  <si>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</si>
  <si>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</si>
  <si>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</si>
  <si>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</si>
  <si>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</si>
  <si>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</si>
  <si>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</si>
  <si>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</si>
  <si>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</si>
  <si>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</si>
  <si>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</si>
  <si>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</si>
  <si>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</si>
  <si>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</si>
  <si>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b03555f7-31b0-4e0a-bcac-c6a6bbb5fac7</t>
  </si>
  <si>
    <t>448c3382-0a42-468b-8452-33d8335c7d55</t>
  </si>
  <si>
    <t>c5dc4139-9bb5-4977-836d-3989421722fb</t>
  </si>
  <si>
    <t>f0ce0095-bdfb-45d1-a138-b7e30bb84bbd</t>
  </si>
  <si>
    <t>46d229b0-33af-06a1-91ff-2267bca9ae56</t>
  </si>
  <si>
    <t>Painelaitteen 1. määräaikaistarkastus</t>
  </si>
  <si>
    <t>pending</t>
  </si>
  <si>
    <t>fi</t>
  </si>
  <si>
    <t>2025-02-21 04:53:27</t>
  </si>
  <si>
    <t>2025-02-23 11:58:45</t>
  </si>
  <si>
    <t>2025-02-21 05:14:12</t>
  </si>
  <si>
    <t>ede6b670-e231-d82d-df2b-793d9ae06a78</t>
  </si>
  <si>
    <t>//localhost:8001/cdn/upload/c72dd109-0ad0-ba04-1402-f3964236032c.xlsx</t>
  </si>
  <si>
    <t>//localhost:8001/cdn/report/b03555f7-31b0-4e0a-bcac-c6a6bbb5fac7/2100001_A-600438_mottonen-oy.pdf</t>
  </si>
  <si>
    <t>//localhost:8001/cdn/report/b03555f7-31b0-4e0a-bcac-c6a6bbb5fac7/2100001_A-600438_mottonen-oy.xlsx</t>
  </si>
  <si>
    <t xml:space="preserve">0 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</si>
  <si>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</si>
  <si>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</si>
  <si>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</si>
  <si>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</si>
  <si>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2025-02-21 04:34:52</t>
  </si>
  <si>
    <t xml:space="preserve">0000-00-00 00:00:00 </t>
  </si>
  <si>
    <t>2025-02-21</t>
  </si>
  <si>
    <t>TESTAAJA</t>
  </si>
  <si>
    <t>A-600438</t>
  </si>
  <si>
    <t>K-8989</t>
  </si>
  <si>
    <t>12178278-346e-4b67-901a-89edb81e4bc5</t>
  </si>
  <si>
    <t>Tukes Testi 1</t>
  </si>
  <si>
    <t>2024-12-17</t>
  </si>
  <si>
    <t>XX03826</t>
  </si>
  <si>
    <t>2024-09-24</t>
  </si>
  <si>
    <t>2025-03-13</t>
  </si>
  <si>
    <t>2024-08-27</t>
  </si>
  <si>
    <t xml:space="preserve">2024-08-27 = 1
</t>
  </si>
  <si>
    <t>0cf92dc3-de04-47e2-8d86-405985ce5d88</t>
  </si>
  <si>
    <t>78d78b3e-b610-48b0-a3e4-4c4bd54d2191</t>
  </si>
  <si>
    <t>Stefan Simonsén</t>
  </si>
  <si>
    <t>X898989</t>
  </si>
  <si>
    <t>EN 12952</t>
  </si>
  <si>
    <t>X123</t>
  </si>
  <si>
    <t>Hallissa</t>
  </si>
  <si>
    <t>Paineenkatu 123, 33410 Tampere</t>
  </si>
  <si>
    <t>Tampere</t>
  </si>
  <si>
    <t>Kattila</t>
  </si>
  <si>
    <t>Höyrykattila</t>
  </si>
  <si>
    <t>Jaksottainen</t>
  </si>
  <si>
    <t>Muu kattila</t>
  </si>
  <si>
    <t>Jätelämpö</t>
  </si>
  <si>
    <t>1,1-DIMETOKSIETAANI</t>
  </si>
  <si>
    <t>1,1,1,2-TETRAFLUORIETAANI (KYLMÄAINEKAASU R 134a)</t>
  </si>
  <si>
    <t xml:space="preserve">0000-00-00 </t>
  </si>
  <si>
    <t>2024-12-17 06:36:09</t>
  </si>
  <si>
    <t>2024-09-23 06:19:11</t>
  </si>
  <si>
    <t>A-koneenhoitaja</t>
  </si>
  <si>
    <t>Riittävä asiantuntemus</t>
  </si>
  <si>
    <t>I-luokan laite (PED)</t>
  </si>
  <si>
    <t>Varoventtiili</t>
  </si>
  <si>
    <t>Möttönen Oy</t>
  </si>
  <si>
    <t>2022-02-25 08:32:53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</si>
  <si>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</si>
  <si>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</si>
  <si>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</si>
  <si>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</si>
  <si>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</si>
  <si>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</si>
  <si>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</si>
  <si>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</si>
  <si>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employer</t>
  </si>
  <si>
    <t>Tero  Testaaja</t>
  </si>
  <si>
    <t>TTX</t>
  </si>
  <si>
    <t>testiasiakas@insteam.fi</t>
  </si>
  <si>
    <t>Poikkeuslupa</t>
  </si>
  <si>
    <t>Helsinki</t>
  </si>
  <si>
    <t>2022-03-17 13:42:01</t>
  </si>
  <si>
    <t>2024-09-25 05:18:44</t>
  </si>
  <si>
    <t>2025-02-28</t>
  </si>
  <si>
    <t>Ei täytä vaatimuksia</t>
  </si>
  <si>
    <t>TESTI</t>
  </si>
</sst>
</file>

<file path=xl/styles.xml><?xml version="1.0" encoding="utf-8"?>
<styleSheet xmlns="http://schemas.openxmlformats.org/spreadsheetml/2006/main" xml:space="preserve">
  <numFmts count="3">
    <numFmt numFmtId="164" formatCode="0;\-0;;@"/>
    <numFmt numFmtId="165" formatCode="d&quot;.&quot;m&quot;.&quot;yyyy;;"/>
    <numFmt numFmtId="166" formatCode="dd&quot;.&quot;mm&quot;.&quot;yyyy"/>
  </numFmts>
  <fonts count="9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single"/>
      <sz val="11"/>
      <color rgb="FF0000FF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7"/>
      <color rgb="FF000000"/>
      <name val="Calibri"/>
    </font>
    <font>
      <b val="0"/>
      <i val="0"/>
      <strike val="0"/>
      <u val="none"/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1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0" numFmtId="0" fillId="0" borderId="0" applyFont="0" applyNumberFormat="0" applyFill="0" applyBorder="0" applyAlignment="1">
      <alignment vertical="top" textRotation="0" wrapText="false" shrinkToFit="false"/>
    </xf>
    <xf xfId="0" fontId="4" numFmtId="0" fillId="0" borderId="0" applyFont="1" applyNumberFormat="0" applyFill="0" applyBorder="0" applyAlignment="1">
      <alignment vertical="center" textRotation="0" wrapText="false" shrinkToFit="false"/>
    </xf>
    <xf xfId="0" fontId="4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1" numFmtId="164" fillId="0" borderId="0" applyFont="1" applyNumberFormat="1" applyFill="0" applyBorder="0" applyAlignment="1">
      <alignment vertical="top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0"/>
    <xf xfId="0" fontId="4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0" numFmtId="14" fillId="0" borderId="0" applyFont="0" applyNumberFormat="1" applyFill="0" applyBorder="0" applyAlignment="0"/>
    <xf xfId="0" fontId="6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0" applyFont="0" applyNumberFormat="1" applyFill="0" applyBorder="0" applyAlignment="1">
      <alignment vertical="top" textRotation="0" wrapText="false" shrinkToFit="false"/>
    </xf>
    <xf xfId="0" fontId="7" numFmtId="0" fillId="0" borderId="0" applyFont="1" applyNumberFormat="0" applyFill="0" applyBorder="0" applyAlignment="1">
      <alignment vertical="bottom" textRotation="0" wrapText="true" shrinkToFit="false"/>
    </xf>
    <xf xfId="0" fontId="7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8" numFmtId="0" fillId="0" borderId="0" applyFont="1" applyNumberFormat="0" applyFill="0" applyBorder="0" applyAlignment="0"/>
    <xf xfId="0" fontId="8" numFmtId="164" fillId="0" borderId="0" applyFont="1" applyNumberFormat="1" applyFill="0" applyBorder="0" applyAlignment="0"/>
    <xf xfId="0" fontId="8" numFmtId="0" fillId="0" borderId="0" applyFont="1" applyNumberFormat="0" applyFill="0" applyBorder="0" applyAlignment="1">
      <alignment horizontal="left" vertical="bottom" textRotation="0" wrapText="false" shrinkToFit="false"/>
    </xf>
    <xf xfId="0" fontId="8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7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8" numFmtId="164" fillId="0" borderId="2" applyFont="1" applyNumberFormat="1" applyFill="0" applyBorder="1" applyAlignment="1">
      <alignment horizontal="left" vertical="top" textRotation="0" wrapText="false" shrinkToFit="false"/>
    </xf>
    <xf xfId="0" fontId="8" numFmtId="164" fillId="0" borderId="3" applyFont="1" applyNumberFormat="1" applyFill="0" applyBorder="1" applyAlignment="1">
      <alignment horizontal="left" vertical="top" textRotation="0" wrapText="false" shrinkToFit="false"/>
    </xf>
    <xf xfId="0" fontId="8" numFmtId="164" fillId="0" borderId="4" applyFont="1" applyNumberFormat="1" applyFill="0" applyBorder="1" applyAlignment="1">
      <alignment horizontal="left" vertical="top" textRotation="0" wrapText="false" shrinkToFit="false"/>
    </xf>
    <xf xfId="0" fontId="8" numFmtId="0" fillId="0" borderId="2" applyFont="1" applyNumberFormat="0" applyFill="0" applyBorder="1" applyAlignment="1">
      <alignment horizontal="left" vertical="top" textRotation="0" wrapText="false" shrinkToFit="false"/>
    </xf>
    <xf xfId="0" fontId="8" numFmtId="0" fillId="0" borderId="3" applyFont="1" applyNumberFormat="0" applyFill="0" applyBorder="1" applyAlignment="1">
      <alignment horizontal="left" vertical="top" textRotation="0" wrapText="false" shrinkToFit="false"/>
    </xf>
    <xf xfId="0" fontId="8" numFmtId="0" fillId="0" borderId="4" applyFont="1" applyNumberFormat="0" applyFill="0" applyBorder="1" applyAlignment="1">
      <alignment horizontal="left" vertical="top" textRotation="0" wrapText="false" shrinkToFit="false"/>
    </xf>
    <xf xfId="0" fontId="8" numFmtId="0" fillId="0" borderId="5" applyFont="1" applyNumberFormat="0" applyFill="0" applyBorder="1" applyAlignment="1">
      <alignment horizontal="left" vertical="top" textRotation="0" wrapText="false" shrinkToFit="false"/>
    </xf>
    <xf xfId="0" fontId="8" numFmtId="0" fillId="0" borderId="6" applyFont="1" applyNumberFormat="0" applyFill="0" applyBorder="1" applyAlignment="1">
      <alignment horizontal="left" vertical="top" textRotation="0" wrapText="false" shrinkToFit="false"/>
    </xf>
    <xf xfId="0" fontId="8" numFmtId="0" fillId="0" borderId="7" applyFont="1" applyNumberFormat="0" applyFill="0" applyBorder="1" applyAlignment="1">
      <alignment horizontal="left" vertical="top" textRotation="0" wrapText="false" shrinkToFit="false"/>
    </xf>
    <xf xfId="0" fontId="1" numFmtId="165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0" numFmtId="164" fillId="0" borderId="11" applyFont="0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0" numFmtId="164" fillId="0" borderId="12" applyFont="0" applyNumberFormat="1" applyFill="0" applyBorder="1" applyAlignment="1">
      <alignment horizontal="left" vertical="top" textRotation="0" wrapText="true" shrinkToFit="false"/>
    </xf>
    <xf xfId="0" fontId="4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4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14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6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5" applyFont="0" applyNumberFormat="1" applyFill="0" applyBorder="1" applyAlignment="1">
      <alignment horizontal="left" vertical="top" textRotation="0" wrapText="tru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0" numFmtId="0" fillId="0" borderId="14" applyFont="0" applyNumberFormat="0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tru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e7bf83a48b00dbec3dcccaafe2fcdf8a.jpeg"/><Relationship Id="rId2" Type="http://schemas.openxmlformats.org/officeDocument/2006/relationships/image" Target="../media/fa651d232180905809c2ab13836539f9.png"/><Relationship Id="rId3" Type="http://schemas.openxmlformats.org/officeDocument/2006/relationships/image" Target="../media/fa651d232180905809c2ab13836539f9.png"/><Relationship Id="rId4" Type="http://schemas.openxmlformats.org/officeDocument/2006/relationships/image" Target="../media/82bd9f74c0b1123ed563c9db7082e1db.png"/><Relationship Id="rId5" Type="http://schemas.openxmlformats.org/officeDocument/2006/relationships/image" Target="../media/82bd9f74c0b1123ed563c9db7082e1db.png"/><Relationship Id="rId6" Type="http://schemas.openxmlformats.org/officeDocument/2006/relationships/image" Target="../media/fa651d232180905809c2ab13836539f9.png"/><Relationship Id="rId7" Type="http://schemas.openxmlformats.org/officeDocument/2006/relationships/image" Target="../media/82bd9f74c0b1123ed563c9db7082e1db.png"/><Relationship Id="rId8" Type="http://schemas.openxmlformats.org/officeDocument/2006/relationships/image" Target="../media/fa651d232180905809c2ab13836539f9.png"/><Relationship Id="rId9" Type="http://schemas.openxmlformats.org/officeDocument/2006/relationships/image" Target="../media/82bd9f74c0b1123ed563c9db7082e1db.png"/><Relationship Id="rId10" Type="http://schemas.openxmlformats.org/officeDocument/2006/relationships/image" Target="../media/fa651d232180905809c2ab13836539f9.png"/><Relationship Id="rId11" Type="http://schemas.openxmlformats.org/officeDocument/2006/relationships/image" Target="../media/82bd9f74c0b1123ed563c9db7082e1db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</xdr:row>
      <xdr:rowOff>0</xdr:rowOff>
    </xdr:from>
    <xdr:ext cx="2390775" cy="571500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44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95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95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43</xdr:row>
      <xdr:rowOff>152400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147</xdr:row>
      <xdr:rowOff>180975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147</xdr:row>
      <xdr:rowOff>161925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19050</xdr:colOff>
      <xdr:row>226</xdr:row>
      <xdr:rowOff>104775</xdr:rowOff>
    </xdr:from>
    <xdr:ext cx="1019175" cy="752475"/>
    <xdr:pic>
      <xdr:nvPicPr>
        <xdr:cNvPr id="8" name="Picture 8" descr="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226</xdr:row>
      <xdr:rowOff>161925</xdr:rowOff>
    </xdr:from>
    <xdr:ext cx="790575" cy="771525"/>
    <xdr:pic>
      <xdr:nvPicPr>
        <xdr:cNvPr id="9" name="Picture 9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19050</xdr:colOff>
      <xdr:row>267</xdr:row>
      <xdr:rowOff>104775</xdr:rowOff>
    </xdr:from>
    <xdr:ext cx="1019175" cy="752475"/>
    <xdr:pic>
      <xdr:nvPicPr>
        <xdr:cNvPr id="10" name="Picture 14" descr="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267</xdr:row>
      <xdr:rowOff>161925</xdr:rowOff>
    </xdr:from>
    <xdr:ext cx="790575" cy="771525"/>
    <xdr:pic>
      <xdr:nvPicPr>
        <xdr:cNvPr id="11" name="Picture 1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2" Type="http://schemas.openxmlformats.org/officeDocument/2006/relationships/drawing" Target="../drawings/drawing1.xml"/><Relationship Id="rId_hyperlink_1" Type="http://schemas.openxmlformats.org/officeDocument/2006/relationships/hyperlink" Target="mailto:info@insteam.fi" TargetMode="External"/><Relationship Id="rId_hyperlink_2" Type="http://schemas.openxmlformats.org/officeDocument/2006/relationships/hyperlink" Target="mailto:info@insteam.fi" TargetMode="External"/><Relationship Id="rId_hyperlink_3" Type="http://schemas.openxmlformats.org/officeDocument/2006/relationships/hyperlink" Target="mailto:info@insteam.fi" TargetMode="External"/><Relationship Id="rId_hyperlink_4" Type="http://schemas.openxmlformats.org/officeDocument/2006/relationships/hyperlink" Target="mailto:info@insteam.fi" TargetMode="External"/><Relationship Id="rId_hyperlink_5" Type="http://schemas.openxmlformats.org/officeDocument/2006/relationships/hyperlink" Target="mailto:info@insteam.fi" TargetMode="External"/><Relationship Id="rId_hyperlink_6" Type="http://schemas.openxmlformats.org/officeDocument/2006/relationships/hyperlink" Target="mailto:info@insteam.fi" TargetMode="External"/><Relationship Id="rId_hyperlink_7" Type="http://schemas.openxmlformats.org/officeDocument/2006/relationships/hyperlink" Target="mailto:info@insteam.fi" TargetMode="External"/><Relationship Id="rId_hyperlink_8" Type="http://schemas.openxmlformats.org/officeDocument/2006/relationships/hyperlink" Target="mailto:info@insteam.fi" TargetMode="External"/><Relationship Id="rId_hyperlink_9" Type="http://schemas.openxmlformats.org/officeDocument/2006/relationships/hyperlink" Target="mailto:info@insteam.fi" TargetMode="External"/><Relationship Id="rId_hyperlink_10" Type="http://schemas.openxmlformats.org/officeDocument/2006/relationships/hyperlink" Target="mailto:info@insteam.fi" TargetMode="External"/><Relationship Id="rId1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3000"/>
  <sheetViews>
    <sheetView tabSelected="1" workbookViewId="0" view="pageBreakPreview" showGridLines="true" showRowColHeaders="1" topLeftCell="A347">
      <selection activeCell="A1" sqref="A1:X3000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 s="62"/>
      <c r="T1" s="62"/>
      <c r="U1" s="62"/>
      <c r="V1" s="62"/>
      <c r="W1" s="62"/>
      <c r="X1" s="62" t="str">
        <f>TEXT(form.aindex_bundle,"0000000")</f>
        <v>2100001</v>
      </c>
    </row>
    <row r="2" spans="1:16383">
      <c r="A2" s="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63" t="str">
        <f>DAY(NOW())&amp;"."&amp;MONTH(NOW())&amp;"."&amp;YEAR(NOW())</f>
        <v>23.2.2025</v>
      </c>
      <c r="T2" s="63"/>
      <c r="U2" s="63"/>
      <c r="V2" s="63"/>
      <c r="W2" s="63"/>
      <c r="X2" s="63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3" t="s">
        <v>5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6</v>
      </c>
      <c r="B10"/>
      <c r="C10"/>
      <c r="D10"/>
      <c r="E10"/>
      <c r="F10"/>
      <c r="G10" s="15"/>
      <c r="H10" s="15"/>
      <c r="I10" s="15"/>
      <c r="J10" s="15"/>
      <c r="K10" s="15"/>
      <c r="L10" s="1" t="s">
        <v>7</v>
      </c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/>
    </row>
    <row r="11" spans="1:16383">
      <c r="A11" s="58" t="str">
        <f>device.reg</f>
        <v>A-600438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 t="str">
        <f>device.location_address</f>
        <v>Paineenkatu 123, 33410 Tampere</v>
      </c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/>
    </row>
    <row r="12" spans="1:16383">
      <c r="A12" s="58" t="str">
        <f>device.manufacturing_number</f>
        <v>X898989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 t="str">
        <f>device.location_device</f>
        <v>X123</v>
      </c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/>
    </row>
    <row r="13" spans="1:16383">
      <c r="A13" s="58" t="str">
        <f>device.category_description</f>
        <v>Kattila</v>
      </c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 t="str">
        <f>device.location_description</f>
        <v>Hallissa</v>
      </c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/>
    </row>
    <row r="14" spans="1:16383">
      <c r="A14"/>
      <c r="B14"/>
      <c r="C14"/>
      <c r="D14"/>
      <c r="E14"/>
      <c r="F14"/>
      <c r="G14" s="10"/>
      <c r="H14" s="10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8</v>
      </c>
      <c r="B15"/>
      <c r="C15"/>
      <c r="D15"/>
      <c r="E15"/>
      <c r="F15"/>
      <c r="G15" s="10"/>
      <c r="H15" s="10"/>
      <c r="I15"/>
      <c r="J15" s="15"/>
      <c r="K15" s="15"/>
      <c r="L15" s="1" t="s">
        <v>9</v>
      </c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/>
    </row>
    <row r="16" spans="1:16383">
      <c r="A16" s="58" t="str">
        <f>device._company_owner.name</f>
        <v>Möttönen Oy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 t="str">
        <f>device._company_holder.name</f>
        <v>Möttönen Oy</v>
      </c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/>
    </row>
    <row r="17" spans="1:16383">
      <c r="A17" s="58" t="str">
        <f>device._company_owner.street_post</f>
        <v>Möttöskatu 12</v>
      </c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 t="str">
        <f>device._company_holder.street_post</f>
        <v>Möttöskatu 12</v>
      </c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/>
    </row>
    <row r="18" spans="1:16383">
      <c r="A18" s="58" t="str">
        <f>device._company_owner.zip_code&amp;" "&amp;device._company_owner.city</f>
        <v>02100  Säkylä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 t="str">
        <f>device._company_holder.zip_code&amp;" "&amp;device._company_holder.city</f>
        <v>02100  Säkylä</v>
      </c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/>
    </row>
    <row r="19" spans="1:16383">
      <c r="A19"/>
      <c r="B19"/>
      <c r="C19"/>
      <c r="D19"/>
      <c r="E19"/>
      <c r="F19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/>
      <c r="R19"/>
      <c r="S19"/>
      <c r="T19"/>
      <c r="U19"/>
      <c r="V19"/>
      <c r="W19"/>
      <c r="X19"/>
    </row>
    <row r="20" spans="1:16383">
      <c r="A20" s="1" t="s">
        <v>10</v>
      </c>
      <c r="B20"/>
      <c r="C20"/>
      <c r="D20"/>
      <c r="E20"/>
      <c r="F20"/>
      <c r="G20" s="10"/>
      <c r="H20" s="10"/>
      <c r="I20"/>
      <c r="J20" s="15"/>
      <c r="K20" s="15"/>
      <c r="L20" s="1" t="s">
        <v>11</v>
      </c>
      <c r="M20" s="15"/>
      <c r="N20" s="15"/>
      <c r="O20" s="15"/>
      <c r="P20" s="15"/>
      <c r="Q20" s="15"/>
      <c r="R20" s="15"/>
      <c r="S20"/>
      <c r="T20" s="15"/>
      <c r="U20" s="15"/>
      <c r="V20" s="15"/>
      <c r="W20" s="15"/>
      <c r="X20"/>
    </row>
    <row r="21" spans="1:16383">
      <c r="A21" s="58">
        <f>device._person_supervisor.name</f>
        <v>0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 t="str">
        <f>device._person_supervisor_alt.name</f>
        <v>Tero  Testaaja</v>
      </c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/>
    </row>
    <row r="22" spans="1:16383">
      <c r="A22" s="58" t="str">
        <f>device.person_supervisor_qualification</f>
        <v>Riittävä asiantuntemus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 t="str">
        <f>device.person_supervisor_alt_qualification</f>
        <v>A-koneenhoitaja</v>
      </c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/>
    </row>
    <row r="23" spans="1:16383">
      <c r="A23" s="58" t="str">
        <f>device.person_supervisor_role</f>
        <v>Omistaja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 t="str">
        <f>device.person_supervisor_alt_role</f>
        <v>Haltija</v>
      </c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/>
    </row>
    <row r="24" spans="1:16383">
      <c r="A24" s="15"/>
      <c r="B24"/>
      <c r="C24"/>
      <c r="D24"/>
      <c r="E24"/>
      <c r="F24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/>
      <c r="S24"/>
      <c r="T24"/>
      <c r="U24"/>
      <c r="V24"/>
      <c r="W24"/>
      <c r="X24"/>
    </row>
    <row r="25" spans="1:16383">
      <c r="A25" s="1" t="s">
        <v>12</v>
      </c>
      <c r="B25"/>
      <c r="C25"/>
      <c r="D25"/>
      <c r="E25"/>
      <c r="F25"/>
      <c r="G25"/>
      <c r="H25"/>
      <c r="I25" s="20" t="s">
        <v>13</v>
      </c>
      <c r="J25" s="14"/>
      <c r="K25" s="14"/>
      <c r="L25" s="14"/>
      <c r="M25" s="14"/>
      <c r="N25" s="14"/>
      <c r="O25" s="14"/>
      <c r="P25" s="14"/>
      <c r="Q25"/>
      <c r="R25"/>
      <c r="S25"/>
      <c r="T25"/>
      <c r="U25" s="59" t="str">
        <f>DAY(next_inspection_date)&amp;"."&amp;MONTH(next_inspection_date)&amp;"."&amp;YEAR(next_inspection_date)</f>
        <v>28.2.2025</v>
      </c>
      <c r="V25" s="59"/>
      <c r="W25" s="59"/>
      <c r="X25" s="59"/>
    </row>
    <row r="26" spans="1:16383">
      <c r="A26"/>
      <c r="B26"/>
      <c r="C26"/>
      <c r="D26"/>
      <c r="E26"/>
      <c r="F26"/>
      <c r="G26"/>
      <c r="H26"/>
      <c r="I26" s="9" t="s">
        <v>14</v>
      </c>
      <c r="J26" s="14"/>
      <c r="K26" s="14"/>
      <c r="L26" s="14"/>
      <c r="M26" s="14"/>
      <c r="N26" s="14"/>
      <c r="O26" s="14"/>
      <c r="P26"/>
      <c r="Q26"/>
      <c r="R26" s="18"/>
      <c r="S26" s="18"/>
      <c r="T26" s="18"/>
      <c r="U26" s="65" t="str">
        <f>IF(next_inside_inspection=1,"Kyllä","-")</f>
        <v>-</v>
      </c>
      <c r="V26" s="65"/>
      <c r="W26" s="65"/>
      <c r="X26" s="65"/>
    </row>
    <row r="27" spans="1:16383">
      <c r="A27" s="19"/>
      <c r="B27"/>
      <c r="C27"/>
      <c r="D27"/>
      <c r="E27"/>
      <c r="F27"/>
      <c r="G27"/>
      <c r="H27"/>
      <c r="I27" s="9" t="s">
        <v>15</v>
      </c>
      <c r="J27" s="14"/>
      <c r="K27" s="14"/>
      <c r="L27" s="14"/>
      <c r="M27" s="14"/>
      <c r="N27" s="14"/>
      <c r="O27" s="14"/>
      <c r="P27"/>
      <c r="Q27"/>
      <c r="R27" s="18"/>
      <c r="S27" s="18"/>
      <c r="T27" s="18"/>
      <c r="U27" s="65" t="str">
        <f>IF(next_usage_inspection=1,"Kyllä","-")</f>
        <v>Kyllä</v>
      </c>
      <c r="V27" s="65"/>
      <c r="W27" s="65"/>
      <c r="X27" s="65"/>
    </row>
    <row r="28" spans="1:16383">
      <c r="A28"/>
      <c r="B28"/>
      <c r="C28"/>
      <c r="D28"/>
      <c r="E28"/>
      <c r="F28"/>
      <c r="G28"/>
      <c r="H28"/>
      <c r="I28" s="9" t="s">
        <v>16</v>
      </c>
      <c r="J28"/>
      <c r="K28"/>
      <c r="L28"/>
      <c r="M28"/>
      <c r="N28"/>
      <c r="O28"/>
      <c r="P28"/>
      <c r="Q28"/>
      <c r="R28" s="18"/>
      <c r="S28" s="18"/>
      <c r="T28" s="18"/>
      <c r="U28" s="65" t="str">
        <f>IF(next_scheduled_pressure=1,"Kyllä","-")</f>
        <v>-</v>
      </c>
      <c r="V28" s="65"/>
      <c r="W28" s="65"/>
      <c r="X28" s="65"/>
    </row>
    <row r="29" spans="1:16383">
      <c r="A29"/>
      <c r="B29"/>
      <c r="C29"/>
      <c r="D29"/>
      <c r="E29"/>
      <c r="F29"/>
      <c r="G29"/>
      <c r="H29"/>
      <c r="I29" s="9" t="s">
        <v>17</v>
      </c>
      <c r="J29"/>
      <c r="K29"/>
      <c r="L29"/>
      <c r="M29"/>
      <c r="N29"/>
      <c r="O29"/>
      <c r="P29" s="14"/>
      <c r="Q29"/>
      <c r="R29" s="18"/>
      <c r="S29" s="18"/>
      <c r="T29" s="18"/>
      <c r="U29" s="65" t="str">
        <f>IF(next_other_inspection=1,"Kyllä","-")</f>
        <v>Kyllä</v>
      </c>
      <c r="V29" s="65"/>
      <c r="W29" s="65"/>
      <c r="X29" s="65"/>
    </row>
    <row r="30" spans="1:16383">
      <c r="A30"/>
      <c r="B30"/>
      <c r="C30"/>
      <c r="D30"/>
      <c r="E30"/>
      <c r="F30"/>
      <c r="G30"/>
      <c r="H30"/>
      <c r="I30" s="9" t="s">
        <v>18</v>
      </c>
      <c r="J30"/>
      <c r="K30"/>
      <c r="L30"/>
      <c r="M30"/>
      <c r="N30"/>
      <c r="O30"/>
      <c r="P30" s="14"/>
      <c r="Q30"/>
      <c r="R30" s="18"/>
      <c r="S30" s="18"/>
      <c r="T30" s="18"/>
      <c r="U30" s="65" t="str">
        <f>IF(next_followup=1,"Kyllä","-")</f>
        <v>-</v>
      </c>
      <c r="V30" s="65"/>
      <c r="W30" s="65"/>
      <c r="X30" s="65"/>
    </row>
    <row r="31" spans="1:16383">
      <c r="A31"/>
      <c r="B31"/>
      <c r="C31"/>
      <c r="D31"/>
      <c r="E31"/>
      <c r="F31"/>
      <c r="G31"/>
      <c r="H31"/>
      <c r="I31" s="9" t="s">
        <v>19</v>
      </c>
      <c r="J31"/>
      <c r="K31"/>
      <c r="L31"/>
      <c r="M31"/>
      <c r="N31"/>
      <c r="O31"/>
      <c r="P31"/>
      <c r="Q31"/>
      <c r="R31" s="18"/>
      <c r="S31" s="18"/>
      <c r="T31" s="18"/>
      <c r="U31" s="65" t="str">
        <f>IF(next_condition_inspection=1,"Kyllä","-")</f>
        <v>-</v>
      </c>
      <c r="V31" s="65"/>
      <c r="W31" s="65"/>
      <c r="X31" s="65"/>
    </row>
    <row r="32" spans="1:16383">
      <c r="A32"/>
      <c r="B32"/>
      <c r="C32"/>
      <c r="D32"/>
      <c r="E32"/>
      <c r="F32"/>
      <c r="G32" s="10"/>
      <c r="H32" s="10"/>
      <c r="I32" s="9"/>
      <c r="J32" s="10"/>
      <c r="K32" s="10"/>
      <c r="L32" s="10"/>
      <c r="M32" s="10"/>
      <c r="N32" s="10"/>
      <c r="O32" s="10"/>
      <c r="P32" s="10"/>
      <c r="Q32" s="10"/>
      <c r="R32"/>
      <c r="S32"/>
      <c r="T32"/>
      <c r="U32"/>
      <c r="V32"/>
      <c r="W32"/>
      <c r="X32"/>
    </row>
    <row r="33" spans="1:16383">
      <c r="A33" s="1" t="s">
        <v>20</v>
      </c>
      <c r="B33"/>
      <c r="C33"/>
      <c r="D33"/>
      <c r="E33"/>
      <c r="F33"/>
      <c r="G33"/>
      <c r="H33"/>
      <c r="I33" s="31" t="str">
        <f>IF(inspection_result_boolean=1,"Täyttää vaatimukset","Ei täytä vaatimuksia")</f>
        <v>Ei täytä vaatimuksia</v>
      </c>
      <c r="J33" s="31"/>
      <c r="K33" s="31"/>
      <c r="L33" s="31"/>
      <c r="M33" s="31"/>
      <c r="N33" s="31"/>
      <c r="O33" s="31"/>
      <c r="P33" s="31"/>
      <c r="Q33"/>
      <c r="R33"/>
      <c r="S33"/>
      <c r="T33"/>
      <c r="U33"/>
      <c r="V33"/>
      <c r="W33"/>
      <c r="X33" s="4" t="s">
        <v>21</v>
      </c>
    </row>
    <row r="34" spans="1:1638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16383">
      <c r="A35" s="1" t="s">
        <v>22</v>
      </c>
      <c r="B35"/>
      <c r="C35"/>
      <c r="D35"/>
      <c r="E35"/>
      <c r="F35"/>
      <c r="G35"/>
      <c r="H35"/>
      <c r="I35" s="31" t="str">
        <f>signature_city&amp;", "&amp;DAY(signature_date)&amp;"."&amp;MONTH(signature_date)&amp;"."&amp;YEAR(signature_date)</f>
        <v>, 21.2.2025</v>
      </c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16383" customHeight="1" ht="33.75">
      <c r="A36"/>
      <c r="B36"/>
      <c r="C36"/>
      <c r="D36"/>
      <c r="E36"/>
      <c r="F36"/>
      <c r="G36"/>
      <c r="H36"/>
      <c r="I36" s="17">
        <f>signature_image</f>
        <v>0</v>
      </c>
      <c r="J36" s="16"/>
      <c r="K36" s="16"/>
      <c r="L36" s="16"/>
      <c r="M36" s="16"/>
      <c r="N36" s="16"/>
      <c r="O36" s="16"/>
      <c r="P36" s="16"/>
      <c r="Q36" s="16"/>
      <c r="R36" s="16"/>
      <c r="S36" s="21"/>
      <c r="T36" s="21"/>
      <c r="U36" s="21"/>
      <c r="V36" s="21"/>
      <c r="W36" s="21"/>
      <c r="X36" s="21"/>
    </row>
    <row r="37" spans="1:16383">
      <c r="A37"/>
      <c r="B37"/>
      <c r="C37"/>
      <c r="D37"/>
      <c r="E37"/>
      <c r="F37"/>
      <c r="G37"/>
      <c r="H37"/>
      <c r="I37" s="14" t="str">
        <f>IF(LEN(hyvaksynta_tarkastaja)&gt;3,hyvaksynta_tarkastaja,form._employer_create.name)</f>
        <v>TESTAAJA</v>
      </c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1638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1638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1638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1638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1638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1638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1638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 s="30" t="s">
        <v>23</v>
      </c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</row>
    <row r="50" spans="1:1638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</row>
    <row r="51" spans="1:16383">
      <c r="A51" s="1" t="s">
        <v>0</v>
      </c>
      <c r="B51"/>
      <c r="C51"/>
      <c r="D51"/>
      <c r="E51"/>
      <c r="F51"/>
      <c r="G51"/>
      <c r="H51"/>
      <c r="I51"/>
      <c r="J51"/>
      <c r="K51"/>
      <c r="L51"/>
      <c r="M51"/>
      <c r="N51" s="1" t="s">
        <v>1</v>
      </c>
      <c r="O51"/>
      <c r="P51"/>
      <c r="Q51"/>
      <c r="R51"/>
      <c r="S51" s="62"/>
      <c r="T51" s="62"/>
      <c r="U51" s="62"/>
      <c r="V51" s="62"/>
      <c r="W51" s="62"/>
      <c r="X51" s="62" t="str">
        <f>TEXT(form.aindex_bundle,"0000000")</f>
        <v>2100001</v>
      </c>
    </row>
    <row r="52" spans="1:16383">
      <c r="A52" s="2" t="s">
        <v>2</v>
      </c>
      <c r="B52"/>
      <c r="C52"/>
      <c r="D52"/>
      <c r="E52"/>
      <c r="F52"/>
      <c r="G52"/>
      <c r="H52"/>
      <c r="I52"/>
      <c r="J52"/>
      <c r="K52"/>
      <c r="L52"/>
      <c r="M52"/>
      <c r="N52" s="1" t="s">
        <v>3</v>
      </c>
      <c r="O52"/>
      <c r="P52"/>
      <c r="Q52"/>
      <c r="R52"/>
      <c r="S52" s="63" t="str">
        <f>DAY(NOW())&amp;"."&amp;MONTH(NOW())&amp;"."&amp;YEAR(NOW())</f>
        <v>23.2.2025</v>
      </c>
      <c r="T52" s="63"/>
      <c r="U52" s="63"/>
      <c r="V52" s="63"/>
      <c r="W52" s="63"/>
      <c r="X52" s="63"/>
    </row>
    <row r="53" spans="1:16383">
      <c r="A53" t="s">
        <v>4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spans="1:1638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spans="1:16383" customHeight="1" ht="18.75">
      <c r="A55" s="6" t="s">
        <v>24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>
      <c r="A57" s="1" t="s">
        <v>7</v>
      </c>
      <c r="B57"/>
      <c r="C57"/>
      <c r="D57"/>
      <c r="E57"/>
      <c r="F57"/>
      <c r="G57"/>
      <c r="H57"/>
      <c r="I57" t="s">
        <v>25</v>
      </c>
      <c r="J57"/>
      <c r="K57"/>
      <c r="L57"/>
      <c r="M57"/>
      <c r="N57"/>
      <c r="O57" s="64" t="str">
        <f>device.location_address</f>
        <v>Paineenkatu 123, 33410 Tampere</v>
      </c>
      <c r="P57" s="68"/>
      <c r="Q57" s="68"/>
      <c r="R57" s="68"/>
      <c r="S57" s="68"/>
      <c r="T57" s="68"/>
      <c r="U57" s="68"/>
      <c r="V57" s="68"/>
      <c r="W57" s="68"/>
      <c r="X57" s="70"/>
    </row>
    <row r="58" spans="1:16383">
      <c r="A58" s="1"/>
      <c r="B58"/>
      <c r="C58"/>
      <c r="D58"/>
      <c r="E58"/>
      <c r="F58"/>
      <c r="G58"/>
      <c r="H58"/>
      <c r="I58"/>
      <c r="J58"/>
      <c r="K58"/>
      <c r="L58"/>
      <c r="M58"/>
      <c r="N58"/>
      <c r="O58" s="50"/>
      <c r="P58" s="11"/>
      <c r="Q58" s="11"/>
      <c r="R58" s="11"/>
      <c r="S58" s="11"/>
      <c r="T58" s="11"/>
      <c r="U58" s="11"/>
      <c r="V58" s="11"/>
      <c r="W58" s="11"/>
      <c r="X58" s="51"/>
    </row>
    <row r="59" spans="1:16383">
      <c r="A59" s="1"/>
      <c r="B59"/>
      <c r="C59"/>
      <c r="D59"/>
      <c r="E59"/>
      <c r="F59"/>
      <c r="G59"/>
      <c r="H59"/>
      <c r="I59"/>
      <c r="J59"/>
      <c r="K59"/>
      <c r="L59"/>
      <c r="M59"/>
      <c r="N59"/>
      <c r="O59" s="52"/>
      <c r="P59" s="53"/>
      <c r="Q59" s="53"/>
      <c r="R59" s="53"/>
      <c r="S59" s="53"/>
      <c r="T59" s="53"/>
      <c r="U59" s="53"/>
      <c r="V59" s="53"/>
      <c r="W59" s="53"/>
      <c r="X59" s="54"/>
    </row>
    <row r="60" spans="1:16383">
      <c r="A60" s="1"/>
      <c r="B60"/>
      <c r="C60"/>
      <c r="D60"/>
      <c r="E60"/>
      <c r="F60"/>
      <c r="G60"/>
      <c r="H60"/>
      <c r="I60" t="s">
        <v>26</v>
      </c>
      <c r="J60"/>
      <c r="K60"/>
      <c r="L60"/>
      <c r="M60"/>
      <c r="N60"/>
      <c r="O60" s="65" t="str">
        <f>device.location_description</f>
        <v>Hallissa</v>
      </c>
      <c r="P60" s="65"/>
      <c r="Q60" s="65"/>
      <c r="R60" s="65"/>
      <c r="S60" s="65"/>
      <c r="T60" s="65"/>
      <c r="U60" s="65"/>
      <c r="V60" s="65"/>
      <c r="W60" s="65"/>
      <c r="X60" s="65"/>
    </row>
    <row r="61" spans="1:16383">
      <c r="A61" s="1"/>
      <c r="B61"/>
      <c r="C61"/>
      <c r="D61"/>
      <c r="E61"/>
      <c r="F61"/>
      <c r="G61"/>
      <c r="H61"/>
      <c r="I61" t="s">
        <v>27</v>
      </c>
      <c r="J61"/>
      <c r="K61"/>
      <c r="L61"/>
      <c r="M61"/>
      <c r="N61"/>
      <c r="O61" s="65" t="str">
        <f>device.location_device</f>
        <v>X123</v>
      </c>
      <c r="P61" s="65"/>
      <c r="Q61" s="65"/>
      <c r="R61" s="65"/>
      <c r="S61" s="65"/>
      <c r="T61" s="65"/>
      <c r="U61" s="65"/>
      <c r="V61" s="65"/>
      <c r="W61" s="65"/>
      <c r="X61" s="65"/>
    </row>
    <row r="62" spans="1:1638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  <row r="63" spans="1:16383">
      <c r="A63" s="1" t="s">
        <v>28</v>
      </c>
      <c r="B63"/>
      <c r="C63"/>
      <c r="D63"/>
      <c r="E63"/>
      <c r="F63"/>
      <c r="G63"/>
      <c r="H63"/>
      <c r="I63" t="s">
        <v>29</v>
      </c>
      <c r="J63"/>
      <c r="K63"/>
      <c r="L63"/>
      <c r="M63"/>
      <c r="N63"/>
      <c r="O63" s="65" t="str">
        <f>device.reg</f>
        <v>A-600438</v>
      </c>
      <c r="P63" s="65"/>
      <c r="Q63" s="65"/>
      <c r="R63" s="65"/>
      <c r="S63" s="65"/>
      <c r="T63" s="65"/>
      <c r="U63" s="65"/>
      <c r="V63" s="65"/>
      <c r="W63" s="65"/>
      <c r="X63" s="65"/>
    </row>
    <row r="64" spans="1:16383">
      <c r="A64"/>
      <c r="B64"/>
      <c r="C64"/>
      <c r="D64"/>
      <c r="E64"/>
      <c r="F64"/>
      <c r="G64"/>
      <c r="H64"/>
      <c r="I64" t="s">
        <v>30</v>
      </c>
      <c r="J64"/>
      <c r="K64"/>
      <c r="L64"/>
      <c r="M64"/>
      <c r="N64"/>
      <c r="O64" s="65" t="str">
        <f>device.manufacturing_number</f>
        <v>X898989</v>
      </c>
      <c r="P64" s="65"/>
      <c r="Q64" s="65"/>
      <c r="R64" s="65"/>
      <c r="S64" s="65"/>
      <c r="T64" s="65"/>
      <c r="U64" s="65"/>
      <c r="V64" s="65"/>
      <c r="W64" s="65"/>
      <c r="X64" s="65"/>
    </row>
    <row r="65" spans="1:16383">
      <c r="A65"/>
      <c r="B65"/>
      <c r="C65"/>
      <c r="D65"/>
      <c r="E65"/>
      <c r="F65"/>
      <c r="G65"/>
      <c r="H65"/>
      <c r="I65" t="s">
        <v>31</v>
      </c>
      <c r="J65"/>
      <c r="K65"/>
      <c r="L65"/>
      <c r="M65"/>
      <c r="N65"/>
      <c r="O65" s="65">
        <f>device.manufacturing_year</f>
        <v>1800</v>
      </c>
      <c r="P65" s="65"/>
      <c r="Q65" s="65"/>
      <c r="R65" s="65"/>
      <c r="S65" s="65"/>
      <c r="T65" s="65"/>
      <c r="U65" s="65"/>
      <c r="V65" s="65"/>
      <c r="W65" s="65"/>
      <c r="X65" s="65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32</v>
      </c>
      <c r="B67"/>
      <c r="C67"/>
      <c r="D67"/>
      <c r="E67"/>
      <c r="F67"/>
      <c r="G67"/>
      <c r="H67"/>
      <c r="I67" t="s">
        <v>33</v>
      </c>
      <c r="J67"/>
      <c r="K67"/>
      <c r="L67"/>
      <c r="M67"/>
      <c r="N67"/>
      <c r="O67" s="66" t="str">
        <f>IF(LEN(device.cycle_usage_inspection)&gt;=1,device.cycle_usage_inspection&amp;" vuotta","-")</f>
        <v>0  vuotta</v>
      </c>
      <c r="P67" s="66"/>
      <c r="Q67" s="66"/>
      <c r="R67" s="66"/>
      <c r="S67" s="66"/>
      <c r="T67" s="66"/>
      <c r="U67" s="66"/>
      <c r="V67" s="66"/>
      <c r="W67" s="66"/>
      <c r="X67" s="66"/>
    </row>
    <row r="68" spans="1:16383">
      <c r="A68"/>
      <c r="B68"/>
      <c r="C68"/>
      <c r="D68"/>
      <c r="E68"/>
      <c r="F68"/>
      <c r="G68"/>
      <c r="H68"/>
      <c r="I68" t="s">
        <v>34</v>
      </c>
      <c r="J68"/>
      <c r="K68"/>
      <c r="L68"/>
      <c r="M68"/>
      <c r="N68"/>
      <c r="O68" s="66" t="str">
        <f>IF(LEN(device.cycle_inside_inspection)&gt;=1,device.cycle_inside_inspection&amp;" vuotta","-")</f>
        <v>0  vuotta</v>
      </c>
      <c r="P68" s="66"/>
      <c r="Q68" s="66"/>
      <c r="R68" s="66"/>
      <c r="S68" s="66"/>
      <c r="T68" s="66"/>
      <c r="U68" s="66"/>
      <c r="V68" s="66"/>
      <c r="W68" s="66"/>
      <c r="X68" s="66"/>
    </row>
    <row r="69" spans="1:16383">
      <c r="A69"/>
      <c r="B69"/>
      <c r="C69"/>
      <c r="D69"/>
      <c r="E69"/>
      <c r="F69"/>
      <c r="G69"/>
      <c r="H69"/>
      <c r="I69" t="s">
        <v>35</v>
      </c>
      <c r="J69"/>
      <c r="K69"/>
      <c r="L69"/>
      <c r="M69"/>
      <c r="N69"/>
      <c r="O69" s="66" t="str">
        <f>IF(LEN(device.cycle_scheduled_pressure)&gt;=1,device.cycle_scheduled_pressure&amp;" vuotta","-")</f>
        <v>0  vuotta</v>
      </c>
      <c r="P69" s="66"/>
      <c r="Q69" s="66"/>
      <c r="R69" s="66"/>
      <c r="S69" s="66"/>
      <c r="T69" s="66"/>
      <c r="U69" s="66"/>
      <c r="V69" s="66"/>
      <c r="W69" s="66"/>
      <c r="X69" s="66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69"/>
      <c r="R70" s="69"/>
      <c r="S70" s="69"/>
      <c r="T70" s="69"/>
      <c r="U70" s="69"/>
      <c r="V70" s="69"/>
      <c r="W70" s="69"/>
      <c r="X70" s="69"/>
    </row>
    <row r="71" spans="1:16383">
      <c r="A71" s="1" t="s">
        <v>36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Tila 1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37</v>
      </c>
      <c r="C73"/>
      <c r="D73"/>
      <c r="E73"/>
      <c r="F73"/>
      <c r="G73" s="56" t="str">
        <f>device.ps_state1_max&amp;" | "&amp;device.ps_state1_min</f>
        <v>10 | 10</v>
      </c>
      <c r="H73" s="56"/>
      <c r="I73" s="56"/>
      <c r="J73" s="56"/>
      <c r="K73" s="56"/>
      <c r="L73" s="47"/>
      <c r="M73" s="56" t="str">
        <f>device.ps_state2_max&amp;" | "&amp;device.ps_state2_min</f>
        <v>80 | </v>
      </c>
      <c r="N73" s="56"/>
      <c r="O73" s="56"/>
      <c r="P73" s="56"/>
      <c r="Q73" s="56"/>
      <c r="R73" s="56"/>
      <c r="S73" s="57" t="str">
        <f>device.ps_state3_max&amp;" | "&amp;device.ps_state3_min</f>
        <v> | </v>
      </c>
      <c r="T73" s="56"/>
      <c r="U73" s="56"/>
      <c r="V73" s="56"/>
      <c r="W73" s="56"/>
      <c r="X73" s="56"/>
    </row>
    <row r="74" spans="1:16383">
      <c r="A74"/>
      <c r="B74" t="s">
        <v>38</v>
      </c>
      <c r="C74"/>
      <c r="D74"/>
      <c r="E74"/>
      <c r="F74"/>
      <c r="G74" s="49" t="str">
        <f>device.ts_state1_max&amp;" | "&amp;device.ts_state1_min</f>
        <v>11 | 11</v>
      </c>
      <c r="H74" s="49"/>
      <c r="I74" s="49"/>
      <c r="J74" s="49"/>
      <c r="K74" s="49"/>
      <c r="L74" s="43"/>
      <c r="M74" s="49" t="str">
        <f>device.ts_state2_max&amp;" | "&amp;device.ts_state2_min</f>
        <v>10 | </v>
      </c>
      <c r="N74" s="49"/>
      <c r="O74" s="49"/>
      <c r="P74" s="49"/>
      <c r="Q74" s="49"/>
      <c r="R74" s="49"/>
      <c r="S74" s="42" t="str">
        <f>device.ts_state3_max&amp;" | "&amp;device.ts_state3_min</f>
        <v> | </v>
      </c>
      <c r="T74" s="49"/>
      <c r="U74" s="49"/>
      <c r="V74" s="49"/>
      <c r="W74" s="49"/>
      <c r="X74" s="49"/>
    </row>
    <row r="75" spans="1:16383">
      <c r="A75"/>
      <c r="B75" t="s">
        <v>39</v>
      </c>
      <c r="C75"/>
      <c r="D75"/>
      <c r="E75"/>
      <c r="F75"/>
      <c r="G75" s="49">
        <f>device.v_state1</f>
        <v>12</v>
      </c>
      <c r="H75" s="49"/>
      <c r="I75" s="49"/>
      <c r="J75" s="49"/>
      <c r="K75" s="49"/>
      <c r="L75" s="43"/>
      <c r="M75" s="49" t="str">
        <f>device.v_state2</f>
        <v>0 </v>
      </c>
      <c r="N75" s="49"/>
      <c r="O75" s="49"/>
      <c r="P75" s="49"/>
      <c r="Q75" s="49"/>
      <c r="R75" s="49"/>
      <c r="S75" s="42" t="str">
        <f>device.v_state3</f>
        <v>0 </v>
      </c>
      <c r="T75" s="49"/>
      <c r="U75" s="49"/>
      <c r="V75" s="49"/>
      <c r="W75" s="49"/>
      <c r="X75" s="49"/>
    </row>
    <row r="76" spans="1:16383" customHeight="1" ht="16.5">
      <c r="A76"/>
      <c r="B76" s="8" t="s">
        <v>40</v>
      </c>
      <c r="C76"/>
      <c r="D76"/>
      <c r="E76"/>
      <c r="F76"/>
      <c r="G76" s="50" t="str">
        <f>device.content_state1_title&amp;IF(LEN(device.content_state1_subtitle)&gt;1,", "&amp;device.content_state1_subtitle,"")</f>
        <v>1,1-DIMETOKSIETAANI</v>
      </c>
      <c r="H76" s="11"/>
      <c r="I76" s="11"/>
      <c r="J76" s="11"/>
      <c r="K76" s="11"/>
      <c r="L76" s="11"/>
      <c r="M76" s="50" t="str">
        <f>device.content_state2_title&amp;IF(LEN(device.content_state2_subtitle)&gt;1,", "&amp;device.content_state2_subtitle,"")</f>
        <v>1,1,1,2-TETRAFLUORIETAANI (KYLMÄAINEKAASU R 134a)</v>
      </c>
      <c r="N76" s="11"/>
      <c r="O76" s="11"/>
      <c r="P76" s="11"/>
      <c r="Q76" s="11"/>
      <c r="R76" s="51"/>
      <c r="S76" s="11" t="str">
        <f>device.content_state3_title&amp;IF(LEN(device.content_state3_subtitle)&gt;1,", "&amp;device.content_state3_subtitle,"")</f>
        <v/>
      </c>
      <c r="T76" s="11"/>
      <c r="U76" s="11"/>
      <c r="V76" s="11"/>
      <c r="W76" s="11"/>
      <c r="X76" s="51"/>
    </row>
    <row r="77" spans="1:16383">
      <c r="A77"/>
      <c r="B77"/>
      <c r="C77"/>
      <c r="D77"/>
      <c r="E77"/>
      <c r="F77"/>
      <c r="G77" s="50"/>
      <c r="H77" s="11"/>
      <c r="I77" s="11"/>
      <c r="J77" s="11"/>
      <c r="K77" s="11"/>
      <c r="L77" s="11"/>
      <c r="M77" s="50"/>
      <c r="N77" s="11"/>
      <c r="O77" s="11"/>
      <c r="P77" s="11"/>
      <c r="Q77" s="11"/>
      <c r="R77" s="51"/>
      <c r="S77" s="11"/>
      <c r="T77" s="11"/>
      <c r="U77" s="11"/>
      <c r="V77" s="11"/>
      <c r="W77" s="11"/>
      <c r="X77" s="51"/>
    </row>
    <row r="78" spans="1:16383">
      <c r="A78"/>
      <c r="B78"/>
      <c r="C78"/>
      <c r="D78"/>
      <c r="E78"/>
      <c r="F78"/>
      <c r="G78" s="52"/>
      <c r="H78" s="53"/>
      <c r="I78" s="53"/>
      <c r="J78" s="53"/>
      <c r="K78" s="53"/>
      <c r="L78" s="53"/>
      <c r="M78" s="52"/>
      <c r="N78" s="53"/>
      <c r="O78" s="53"/>
      <c r="P78" s="53"/>
      <c r="Q78" s="53"/>
      <c r="R78" s="54"/>
      <c r="S78" s="53"/>
      <c r="T78" s="53"/>
      <c r="U78" s="53"/>
      <c r="V78" s="53"/>
      <c r="W78" s="53"/>
      <c r="X78" s="54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/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>
      <c r="A81"/>
      <c r="B81"/>
      <c r="C81"/>
      <c r="D81"/>
      <c r="E81"/>
      <c r="F81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/>
      <c r="B90"/>
      <c r="C90"/>
      <c r="D90"/>
      <c r="E90"/>
      <c r="F90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</row>
    <row r="91" spans="1:16383">
      <c r="A91"/>
      <c r="B91"/>
      <c r="C91"/>
      <c r="D91"/>
      <c r="E91"/>
      <c r="F91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</row>
    <row r="92" spans="1:16383">
      <c r="A92"/>
      <c r="B92"/>
      <c r="C92"/>
      <c r="D92"/>
      <c r="E92"/>
      <c r="F92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</row>
    <row r="93" spans="1:16383">
      <c r="A93"/>
      <c r="B93"/>
      <c r="C93"/>
      <c r="D93"/>
      <c r="E93"/>
      <c r="F93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</row>
    <row r="94" spans="1:16383">
      <c r="A94"/>
      <c r="B94"/>
      <c r="C94"/>
      <c r="D94"/>
      <c r="E94"/>
      <c r="F94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</row>
    <row r="95" spans="1:16383">
      <c r="A95"/>
      <c r="B95"/>
      <c r="C95"/>
      <c r="D95"/>
      <c r="E95"/>
      <c r="F9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</row>
    <row r="96" spans="1:16383">
      <c r="A96"/>
      <c r="B96"/>
      <c r="C96"/>
      <c r="D96"/>
      <c r="E96"/>
      <c r="F96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</row>
    <row r="97" spans="1:16383">
      <c r="A97"/>
      <c r="B97"/>
      <c r="C97"/>
      <c r="D97"/>
      <c r="E97"/>
      <c r="F97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</row>
    <row r="98" spans="1:16383">
      <c r="A98"/>
      <c r="B98"/>
      <c r="C98"/>
      <c r="D98"/>
      <c r="E98"/>
      <c r="F98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</row>
    <row r="99" spans="1:16383">
      <c r="A99"/>
      <c r="B99"/>
      <c r="C99"/>
      <c r="D99"/>
      <c r="E99"/>
      <c r="F99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</row>
    <row r="100" spans="1:16383">
      <c r="A100"/>
      <c r="B100"/>
      <c r="C100"/>
      <c r="D100"/>
      <c r="E100"/>
      <c r="F100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</row>
    <row r="101" spans="1:16383">
      <c r="A101" s="30" t="s">
        <v>23</v>
      </c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</row>
    <row r="102" spans="1:16383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</row>
    <row r="103" spans="1:16383">
      <c r="A103" s="1" t="s">
        <v>0</v>
      </c>
      <c r="B103"/>
      <c r="C103"/>
      <c r="D103"/>
      <c r="E103"/>
      <c r="F103"/>
      <c r="G103"/>
      <c r="H103"/>
      <c r="I103"/>
      <c r="J103"/>
      <c r="K103"/>
      <c r="L103"/>
      <c r="M103"/>
      <c r="N103" s="1" t="s">
        <v>1</v>
      </c>
      <c r="O103"/>
      <c r="P103"/>
      <c r="Q103"/>
      <c r="R103"/>
      <c r="S103" s="62"/>
      <c r="T103" s="62"/>
      <c r="U103" s="62"/>
      <c r="V103" s="62"/>
      <c r="W103" s="62"/>
      <c r="X103" s="62" t="str">
        <f>TEXT(form.aindex_bundle,"0000000")</f>
        <v>2100001</v>
      </c>
    </row>
    <row r="104" spans="1:16383">
      <c r="A104" s="2" t="s">
        <v>2</v>
      </c>
      <c r="B104"/>
      <c r="C104"/>
      <c r="D104"/>
      <c r="E104"/>
      <c r="F104"/>
      <c r="G104"/>
      <c r="H104"/>
      <c r="I104"/>
      <c r="J104"/>
      <c r="K104"/>
      <c r="L104"/>
      <c r="M104"/>
      <c r="N104" s="1" t="s">
        <v>3</v>
      </c>
      <c r="O104"/>
      <c r="P104"/>
      <c r="Q104"/>
      <c r="R104"/>
      <c r="S104" s="63" t="str">
        <f>DAY(NOW())&amp;"."&amp;MONTH(NOW())&amp;"."&amp;YEAR(NOW())</f>
        <v>23.2.2025</v>
      </c>
      <c r="T104" s="63"/>
      <c r="U104" s="63"/>
      <c r="V104" s="63"/>
      <c r="W104" s="63"/>
      <c r="X104" s="63"/>
    </row>
    <row r="105" spans="1:16383">
      <c r="A105" t="s">
        <v>4</v>
      </c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16383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16383" customHeight="1" ht="18.75">
      <c r="A107" s="6" t="s">
        <v>41</v>
      </c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7</v>
      </c>
      <c r="B109"/>
      <c r="C109"/>
      <c r="D109"/>
      <c r="E109"/>
      <c r="F109"/>
      <c r="G109"/>
      <c r="H109"/>
      <c r="I109" t="s">
        <v>25</v>
      </c>
      <c r="J109"/>
      <c r="K109"/>
      <c r="L109"/>
      <c r="M109"/>
      <c r="N109"/>
      <c r="O109" s="67" t="str">
        <f>device.location_address</f>
        <v>Paineenkatu 123, 33410 Tampere</v>
      </c>
      <c r="P109" s="67"/>
      <c r="Q109" s="67"/>
      <c r="R109" s="67"/>
      <c r="S109" s="67"/>
      <c r="T109" s="67"/>
      <c r="U109" s="67"/>
      <c r="V109" s="67"/>
      <c r="W109" s="67"/>
      <c r="X109" s="67"/>
    </row>
    <row r="110" spans="1:16383">
      <c r="A110" s="1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 s="67"/>
      <c r="P110" s="67"/>
      <c r="Q110" s="67"/>
      <c r="R110" s="67"/>
      <c r="S110" s="67"/>
      <c r="T110" s="67"/>
      <c r="U110" s="67"/>
      <c r="V110" s="67"/>
      <c r="W110" s="67"/>
      <c r="X110" s="67"/>
    </row>
    <row r="111" spans="1:16383">
      <c r="A111" s="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 s="67"/>
      <c r="P111" s="67"/>
      <c r="Q111" s="67"/>
      <c r="R111" s="67"/>
      <c r="S111" s="67"/>
      <c r="T111" s="67"/>
      <c r="U111" s="67"/>
      <c r="V111" s="67"/>
      <c r="W111" s="67"/>
      <c r="X111" s="67"/>
    </row>
    <row r="112" spans="1:16383">
      <c r="A112" s="1"/>
      <c r="B112"/>
      <c r="C112"/>
      <c r="D112"/>
      <c r="E112"/>
      <c r="F112"/>
      <c r="G112"/>
      <c r="H112"/>
      <c r="I112" t="s">
        <v>26</v>
      </c>
      <c r="J112"/>
      <c r="K112"/>
      <c r="L112"/>
      <c r="M112"/>
      <c r="N112"/>
      <c r="O112" s="65" t="str">
        <f>device.location_description</f>
        <v>Hallissa</v>
      </c>
      <c r="P112" s="65"/>
      <c r="Q112" s="65"/>
      <c r="R112" s="65"/>
      <c r="S112" s="65"/>
      <c r="T112" s="65"/>
      <c r="U112" s="65"/>
      <c r="V112" s="65"/>
      <c r="W112" s="65"/>
      <c r="X112" s="65"/>
    </row>
    <row r="113" spans="1:16383">
      <c r="A113" s="1"/>
      <c r="B113"/>
      <c r="C113"/>
      <c r="D113"/>
      <c r="E113"/>
      <c r="F113"/>
      <c r="G113"/>
      <c r="H113"/>
      <c r="I113" t="s">
        <v>27</v>
      </c>
      <c r="J113"/>
      <c r="K113"/>
      <c r="L113"/>
      <c r="M113"/>
      <c r="N113"/>
      <c r="O113" s="65" t="str">
        <f>device.location_device</f>
        <v>X123</v>
      </c>
      <c r="P113" s="65"/>
      <c r="Q113" s="65"/>
      <c r="R113" s="65"/>
      <c r="S113" s="65"/>
      <c r="T113" s="65"/>
      <c r="U113" s="65"/>
      <c r="V113" s="65"/>
      <c r="W113" s="65"/>
      <c r="X113" s="65"/>
    </row>
    <row r="114" spans="1:16383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 s="29"/>
      <c r="P114" s="29"/>
      <c r="Q114" s="29"/>
      <c r="R114" s="29"/>
      <c r="S114" s="29"/>
      <c r="T114" s="29"/>
      <c r="U114" s="29"/>
      <c r="V114" s="29"/>
      <c r="W114" s="29"/>
      <c r="X114" s="29"/>
    </row>
    <row r="115" spans="1:16383">
      <c r="A115" s="1" t="s">
        <v>28</v>
      </c>
      <c r="B115"/>
      <c r="C115"/>
      <c r="D115"/>
      <c r="E115"/>
      <c r="F115"/>
      <c r="G115"/>
      <c r="H115"/>
      <c r="I115" t="s">
        <v>29</v>
      </c>
      <c r="J115"/>
      <c r="K115"/>
      <c r="L115"/>
      <c r="M115"/>
      <c r="N115"/>
      <c r="O115" s="65" t="str">
        <f>device.reg</f>
        <v>A-600438</v>
      </c>
      <c r="P115" s="65"/>
      <c r="Q115" s="65"/>
      <c r="R115" s="65"/>
      <c r="S115" s="65"/>
      <c r="T115" s="65"/>
      <c r="U115" s="65"/>
      <c r="V115" s="65"/>
      <c r="W115" s="65"/>
      <c r="X115" s="65"/>
    </row>
    <row r="116" spans="1:16383">
      <c r="A116"/>
      <c r="B116"/>
      <c r="C116"/>
      <c r="D116"/>
      <c r="E116"/>
      <c r="F116"/>
      <c r="G116"/>
      <c r="H116"/>
      <c r="I116" t="s">
        <v>30</v>
      </c>
      <c r="J116"/>
      <c r="K116"/>
      <c r="L116"/>
      <c r="M116"/>
      <c r="N116"/>
      <c r="O116" s="65" t="str">
        <f>device.manufacturing_number</f>
        <v>X898989</v>
      </c>
      <c r="P116" s="65"/>
      <c r="Q116" s="65"/>
      <c r="R116" s="65"/>
      <c r="S116" s="65"/>
      <c r="T116" s="65"/>
      <c r="U116" s="65"/>
      <c r="V116" s="65"/>
      <c r="W116" s="65"/>
      <c r="X116" s="65"/>
    </row>
    <row r="117" spans="1:16383">
      <c r="A117"/>
      <c r="B117"/>
      <c r="C117"/>
      <c r="D117"/>
      <c r="E117"/>
      <c r="F117"/>
      <c r="G117"/>
      <c r="H117"/>
      <c r="I117" t="s">
        <v>31</v>
      </c>
      <c r="J117"/>
      <c r="K117"/>
      <c r="L117"/>
      <c r="M117"/>
      <c r="N117"/>
      <c r="O117" s="65">
        <f>device.manufacturing_year</f>
        <v>1800</v>
      </c>
      <c r="P117" s="65"/>
      <c r="Q117" s="65"/>
      <c r="R117" s="65"/>
      <c r="S117" s="65"/>
      <c r="T117" s="65"/>
      <c r="U117" s="65"/>
      <c r="V117" s="65"/>
      <c r="W117" s="65"/>
      <c r="X117" s="65"/>
    </row>
    <row r="118" spans="1:16383">
      <c r="A118"/>
      <c r="B118"/>
      <c r="C118"/>
      <c r="D118"/>
      <c r="E118"/>
      <c r="F118"/>
      <c r="G118"/>
      <c r="H118"/>
      <c r="I118" t="s">
        <v>42</v>
      </c>
      <c r="J118"/>
      <c r="K118"/>
      <c r="L118"/>
      <c r="M118"/>
      <c r="N118"/>
      <c r="O118" s="65" t="str">
        <f>device.category_description</f>
        <v>Kattila</v>
      </c>
      <c r="P118" s="65"/>
      <c r="Q118" s="65"/>
      <c r="R118" s="65"/>
      <c r="S118" s="65"/>
      <c r="T118" s="65"/>
      <c r="U118" s="65"/>
      <c r="V118" s="65"/>
      <c r="W118" s="65"/>
      <c r="X118" s="65"/>
    </row>
    <row r="119" spans="1:16383">
      <c r="A119"/>
      <c r="B119"/>
      <c r="C119"/>
      <c r="D119"/>
      <c r="E119"/>
      <c r="F119"/>
      <c r="G119"/>
      <c r="H119"/>
      <c r="I119" t="s">
        <v>43</v>
      </c>
      <c r="J119"/>
      <c r="K119"/>
      <c r="L119"/>
      <c r="M119"/>
      <c r="N119"/>
      <c r="O119" s="65" t="str">
        <f>device.usage_method_description</f>
        <v>Jaksottainen</v>
      </c>
      <c r="P119" s="65"/>
      <c r="Q119" s="65"/>
      <c r="R119" s="65"/>
      <c r="S119" s="65"/>
      <c r="T119" s="65"/>
      <c r="U119" s="65"/>
      <c r="V119" s="65"/>
      <c r="W119" s="65"/>
      <c r="X119" s="65"/>
    </row>
    <row r="120" spans="1:16383">
      <c r="A120"/>
      <c r="B120"/>
      <c r="C120"/>
      <c r="D120"/>
      <c r="E120"/>
      <c r="F120"/>
      <c r="G120"/>
      <c r="H120"/>
      <c r="I120" t="s">
        <v>44</v>
      </c>
      <c r="J120"/>
      <c r="K120"/>
      <c r="L120"/>
      <c r="M120"/>
      <c r="N120"/>
      <c r="O120" s="65" t="str">
        <f>device.stucture_description</f>
        <v>Muu kattila</v>
      </c>
      <c r="P120" s="65"/>
      <c r="Q120" s="65"/>
      <c r="R120" s="65"/>
      <c r="S120" s="65"/>
      <c r="T120" s="65"/>
      <c r="U120" s="65"/>
      <c r="V120" s="65"/>
      <c r="W120" s="65"/>
      <c r="X120" s="65"/>
    </row>
    <row r="121" spans="1:16383">
      <c r="A121"/>
      <c r="B121"/>
      <c r="C121"/>
      <c r="D121"/>
      <c r="E121"/>
      <c r="F121"/>
      <c r="G121"/>
      <c r="H121"/>
      <c r="I121" t="s">
        <v>45</v>
      </c>
      <c r="J121"/>
      <c r="K121"/>
      <c r="L121"/>
      <c r="M121"/>
      <c r="N121"/>
      <c r="O121" s="65" t="str">
        <f>device.primary_fuel</f>
        <v>Jätelämpö</v>
      </c>
      <c r="P121" s="65"/>
      <c r="Q121" s="65"/>
      <c r="R121" s="65"/>
      <c r="S121" s="65"/>
      <c r="T121" s="65"/>
      <c r="U121" s="65"/>
      <c r="V121" s="65"/>
      <c r="W121" s="65"/>
      <c r="X121" s="65"/>
    </row>
    <row r="122" spans="1:16383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 s="29"/>
      <c r="P122" s="29"/>
      <c r="Q122" s="29"/>
      <c r="R122" s="29"/>
      <c r="S122" s="29"/>
      <c r="T122" s="29"/>
      <c r="U122" s="29"/>
      <c r="V122" s="29"/>
      <c r="W122" s="29"/>
      <c r="X122" s="29"/>
    </row>
    <row r="123" spans="1:16383">
      <c r="A123" s="1" t="s">
        <v>32</v>
      </c>
      <c r="B123"/>
      <c r="C123"/>
      <c r="D123"/>
      <c r="E123"/>
      <c r="F123"/>
      <c r="G123"/>
      <c r="H123"/>
      <c r="I123" t="s">
        <v>33</v>
      </c>
      <c r="J123"/>
      <c r="K123"/>
      <c r="L123"/>
      <c r="M123"/>
      <c r="N123"/>
      <c r="O123" s="66" t="str">
        <f>IF(LEN(device.cycle_usage_inspection)&gt;=1,device.cycle_usage_inspection&amp;" vuotta","-")</f>
        <v>0  vuotta</v>
      </c>
      <c r="P123" s="66"/>
      <c r="Q123" s="66"/>
      <c r="R123" s="66"/>
      <c r="S123" s="66"/>
      <c r="T123" s="66"/>
      <c r="U123" s="66"/>
      <c r="V123" s="66"/>
      <c r="W123" s="66"/>
      <c r="X123" s="66"/>
    </row>
    <row r="124" spans="1:16383">
      <c r="A124"/>
      <c r="B124"/>
      <c r="C124"/>
      <c r="D124"/>
      <c r="E124"/>
      <c r="F124"/>
      <c r="G124"/>
      <c r="H124"/>
      <c r="I124" t="s">
        <v>34</v>
      </c>
      <c r="J124"/>
      <c r="K124"/>
      <c r="L124"/>
      <c r="M124"/>
      <c r="N124"/>
      <c r="O124" s="66" t="str">
        <f>IF(LEN(device.cycle_inside_inspection)&gt;=1,device.cycle_inside_inspection&amp;" vuotta","-")</f>
        <v>0  vuotta</v>
      </c>
      <c r="P124" s="66"/>
      <c r="Q124" s="66"/>
      <c r="R124" s="66"/>
      <c r="S124" s="66"/>
      <c r="T124" s="66"/>
      <c r="U124" s="66"/>
      <c r="V124" s="66"/>
      <c r="W124" s="66"/>
      <c r="X124" s="66"/>
    </row>
    <row r="125" spans="1:16383">
      <c r="A125"/>
      <c r="B125"/>
      <c r="C125"/>
      <c r="D125"/>
      <c r="E125"/>
      <c r="F125"/>
      <c r="G125"/>
      <c r="H125"/>
      <c r="I125" t="s">
        <v>35</v>
      </c>
      <c r="J125"/>
      <c r="K125"/>
      <c r="L125"/>
      <c r="M125"/>
      <c r="N125"/>
      <c r="O125" s="66" t="str">
        <f>IF(LEN(device.cycle_scheduled_pressure)&gt;=1,device.cycle_scheduled_pressure&amp;" vuotta","-")</f>
        <v>0  vuotta</v>
      </c>
      <c r="P125" s="66"/>
      <c r="Q125" s="66"/>
      <c r="R125" s="66"/>
      <c r="S125" s="66"/>
      <c r="T125" s="66"/>
      <c r="U125" s="66"/>
      <c r="V125" s="66"/>
      <c r="W125" s="66"/>
      <c r="X125" s="66"/>
    </row>
    <row r="126" spans="1:16383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16383">
      <c r="A127" s="1" t="s">
        <v>36</v>
      </c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16383" customHeight="1" ht="15">
      <c r="A128"/>
      <c r="B128"/>
      <c r="C128"/>
      <c r="D128"/>
      <c r="E128"/>
      <c r="F128"/>
      <c r="G128" s="55" t="str">
        <f>IF(device.title_state1&lt;&gt;"",device.title_state1,"Tila 1")</f>
        <v>Tila 1</v>
      </c>
      <c r="H128" s="55"/>
      <c r="I128" s="55"/>
      <c r="J128" s="55"/>
      <c r="K128" s="55"/>
      <c r="L128" s="55"/>
      <c r="M128" s="55" t="str">
        <f>IF(device.title_state2&lt;&gt;"",device.title_state2,"Tila 2")</f>
        <v>Tila 2</v>
      </c>
      <c r="N128" s="55"/>
      <c r="O128" s="55"/>
      <c r="P128" s="55"/>
      <c r="Q128" s="55"/>
      <c r="R128" s="55"/>
      <c r="S128" s="55" t="str">
        <f>IF(device.title_state3&lt;&gt;"",device.title_state3,"Tila 3")</f>
        <v>Tila 3</v>
      </c>
      <c r="T128" s="55"/>
      <c r="U128" s="55"/>
      <c r="V128" s="55"/>
      <c r="W128" s="55"/>
      <c r="X128" s="55"/>
    </row>
    <row r="129" spans="1:16383">
      <c r="A129"/>
      <c r="B129" t="s">
        <v>37</v>
      </c>
      <c r="C129"/>
      <c r="D129"/>
      <c r="E129"/>
      <c r="F129"/>
      <c r="G129" s="56" t="str">
        <f>device.ps_state1_max&amp;" | "&amp;device.ps_state1_min</f>
        <v>10 | 10</v>
      </c>
      <c r="H129" s="56"/>
      <c r="I129" s="56"/>
      <c r="J129" s="56"/>
      <c r="K129" s="56"/>
      <c r="L129" s="47"/>
      <c r="M129" s="56" t="str">
        <f>device.ps_state2_max&amp;" | "&amp;device.ps_state2_min</f>
        <v>80 | </v>
      </c>
      <c r="N129" s="56"/>
      <c r="O129" s="56"/>
      <c r="P129" s="56"/>
      <c r="Q129" s="56"/>
      <c r="R129" s="56"/>
      <c r="S129" s="57" t="str">
        <f>device.ps_state3_max&amp;" | "&amp;device.ps_state3_min</f>
        <v> | </v>
      </c>
      <c r="T129" s="56"/>
      <c r="U129" s="56"/>
      <c r="V129" s="56"/>
      <c r="W129" s="56"/>
      <c r="X129" s="56"/>
    </row>
    <row r="130" spans="1:16383">
      <c r="A130"/>
      <c r="B130" t="s">
        <v>38</v>
      </c>
      <c r="C130"/>
      <c r="D130"/>
      <c r="E130"/>
      <c r="F130"/>
      <c r="G130" s="49" t="str">
        <f>device.ts_state1_max&amp;" | "&amp;device.ts_state1_min</f>
        <v>11 | 11</v>
      </c>
      <c r="H130" s="49"/>
      <c r="I130" s="49"/>
      <c r="J130" s="49"/>
      <c r="K130" s="49"/>
      <c r="L130" s="43"/>
      <c r="M130" s="49" t="str">
        <f>device.ts_state2_max&amp;" | "&amp;device.ts_state2_min</f>
        <v>10 | </v>
      </c>
      <c r="N130" s="49"/>
      <c r="O130" s="49"/>
      <c r="P130" s="49"/>
      <c r="Q130" s="49"/>
      <c r="R130" s="49"/>
      <c r="S130" s="42" t="str">
        <f>device.ts_state3_max&amp;" | "&amp;device.ts_state3_min</f>
        <v> | </v>
      </c>
      <c r="T130" s="49"/>
      <c r="U130" s="49"/>
      <c r="V130" s="49"/>
      <c r="W130" s="49"/>
      <c r="X130" s="49"/>
    </row>
    <row r="131" spans="1:16383">
      <c r="A131"/>
      <c r="B131" t="s">
        <v>39</v>
      </c>
      <c r="C131"/>
      <c r="D131"/>
      <c r="E131"/>
      <c r="F131"/>
      <c r="G131" s="49">
        <f>device.v_state1</f>
        <v>12</v>
      </c>
      <c r="H131" s="49"/>
      <c r="I131" s="49"/>
      <c r="J131" s="49"/>
      <c r="K131" s="49"/>
      <c r="L131" s="43"/>
      <c r="M131" s="49" t="str">
        <f>device.v_state2</f>
        <v>0 </v>
      </c>
      <c r="N131" s="49"/>
      <c r="O131" s="49"/>
      <c r="P131" s="49"/>
      <c r="Q131" s="49"/>
      <c r="R131" s="49"/>
      <c r="S131" s="42" t="str">
        <f>device.v_state3</f>
        <v>0 </v>
      </c>
      <c r="T131" s="49"/>
      <c r="U131" s="49"/>
      <c r="V131" s="49"/>
      <c r="W131" s="49"/>
      <c r="X131" s="49"/>
    </row>
    <row r="132" spans="1:16383">
      <c r="A132"/>
      <c r="B132" t="s">
        <v>46</v>
      </c>
      <c r="C132"/>
      <c r="D132"/>
      <c r="E132"/>
      <c r="F132"/>
      <c r="G132" s="49">
        <f>device.power_state1</f>
        <v>13</v>
      </c>
      <c r="H132" s="49"/>
      <c r="I132" s="49"/>
      <c r="J132" s="49"/>
      <c r="K132" s="49"/>
      <c r="L132" s="43"/>
      <c r="M132" s="49" t="str">
        <f>device.power_state2</f>
        <v>0 </v>
      </c>
      <c r="N132" s="49"/>
      <c r="O132" s="49"/>
      <c r="P132" s="49"/>
      <c r="Q132" s="49"/>
      <c r="R132" s="49"/>
      <c r="S132" s="42" t="str">
        <f>device.power_state3</f>
        <v>0 </v>
      </c>
      <c r="T132" s="49"/>
      <c r="U132" s="49"/>
      <c r="V132" s="49"/>
      <c r="W132" s="49"/>
      <c r="X132" s="49"/>
    </row>
    <row r="133" spans="1:16383" customHeight="1" ht="30.75">
      <c r="A133"/>
      <c r="B133" s="8" t="s">
        <v>40</v>
      </c>
      <c r="C133"/>
      <c r="D133"/>
      <c r="E133"/>
      <c r="F133"/>
      <c r="G133" s="50" t="str">
        <f>device.content_state1_title&amp;IF(LEN(device.content_state1_subtitle)&gt;1,", "&amp;device.content_state1_subtitle,"")</f>
        <v>1,1-DIMETOKSIETAANI</v>
      </c>
      <c r="H133" s="11"/>
      <c r="I133" s="11"/>
      <c r="J133" s="11"/>
      <c r="K133" s="11"/>
      <c r="L133" s="11"/>
      <c r="M133" s="50" t="str">
        <f>device.content_state2_title&amp;IF(LEN(device.content_state2_subtitle)&gt;1,", "&amp;device.content_state2_subtitle,"")</f>
        <v>1,1,1,2-TETRAFLUORIETAANI (KYLMÄAINEKAASU R 134a)</v>
      </c>
      <c r="N133" s="11"/>
      <c r="O133" s="11"/>
      <c r="P133" s="11"/>
      <c r="Q133" s="11"/>
      <c r="R133" s="51"/>
      <c r="S133" s="11" t="str">
        <f>device.content_state3_title&amp;IF(LEN(device.content_state3_subtitle)&gt;1,", "&amp;device.content_state3_subtitle,"")</f>
        <v/>
      </c>
      <c r="T133" s="11"/>
      <c r="U133" s="11"/>
      <c r="V133" s="11"/>
      <c r="W133" s="11"/>
      <c r="X133" s="51"/>
    </row>
    <row r="134" spans="1:16383">
      <c r="A134"/>
      <c r="B134"/>
      <c r="C134"/>
      <c r="D134"/>
      <c r="E134"/>
      <c r="F134"/>
      <c r="G134" s="52"/>
      <c r="H134" s="53"/>
      <c r="I134" s="53"/>
      <c r="J134" s="53"/>
      <c r="K134" s="53"/>
      <c r="L134" s="53"/>
      <c r="M134" s="52"/>
      <c r="N134" s="53"/>
      <c r="O134" s="53"/>
      <c r="P134" s="53"/>
      <c r="Q134" s="53"/>
      <c r="R134" s="54"/>
      <c r="S134" s="53"/>
      <c r="T134" s="53"/>
      <c r="U134" s="53"/>
      <c r="V134" s="53"/>
      <c r="W134" s="53"/>
      <c r="X134" s="54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1:16383">
      <c r="A140"/>
      <c r="B140"/>
      <c r="C140"/>
      <c r="D140"/>
      <c r="E140"/>
      <c r="F140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</row>
    <row r="141" spans="1:16383">
      <c r="A141"/>
      <c r="B141"/>
      <c r="C141"/>
      <c r="D141"/>
      <c r="E141"/>
      <c r="F141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</row>
    <row r="142" spans="1:16383">
      <c r="A142"/>
      <c r="B142"/>
      <c r="C142"/>
      <c r="D142"/>
      <c r="E142"/>
      <c r="F142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</row>
    <row r="143" spans="1:16383">
      <c r="A143"/>
      <c r="B143"/>
      <c r="C143"/>
      <c r="D143"/>
      <c r="E143"/>
      <c r="F143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</row>
    <row r="144" spans="1:16383">
      <c r="A144"/>
      <c r="B144"/>
      <c r="C144"/>
      <c r="D144"/>
      <c r="E144"/>
      <c r="F144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</row>
    <row r="145" spans="1:16383">
      <c r="A145"/>
      <c r="B145"/>
      <c r="C145"/>
      <c r="D145"/>
      <c r="E145"/>
      <c r="F14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</row>
    <row r="146" spans="1:16383">
      <c r="A146"/>
      <c r="B146"/>
      <c r="C146"/>
      <c r="D146"/>
      <c r="E146"/>
      <c r="F146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</row>
    <row r="147" spans="1:16383">
      <c r="A147"/>
      <c r="B147"/>
      <c r="C147"/>
      <c r="D147"/>
      <c r="E147"/>
      <c r="F147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</row>
    <row r="148" spans="1:16383">
      <c r="A148"/>
      <c r="B148"/>
      <c r="C148"/>
      <c r="D148"/>
      <c r="E148"/>
      <c r="F148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</row>
    <row r="149" spans="1:16383">
      <c r="A149"/>
      <c r="B149"/>
      <c r="C149"/>
      <c r="D149"/>
      <c r="E149"/>
      <c r="F149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</row>
    <row r="150" spans="1:16383">
      <c r="A150"/>
      <c r="B150"/>
      <c r="C150"/>
      <c r="D150"/>
      <c r="E150"/>
      <c r="F150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</row>
    <row r="151" spans="1:16383">
      <c r="A151"/>
      <c r="B151"/>
      <c r="C151"/>
      <c r="D151"/>
      <c r="E151"/>
      <c r="F151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</row>
    <row r="152" spans="1:16383">
      <c r="A152"/>
      <c r="B152"/>
      <c r="C152"/>
      <c r="D152"/>
      <c r="E152"/>
      <c r="F152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</row>
    <row r="153" spans="1:16383">
      <c r="A153" s="30" t="s">
        <v>23</v>
      </c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</row>
    <row r="154" spans="1:16383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</row>
    <row r="155" spans="1:16383">
      <c r="A155" s="1" t="s">
        <v>0</v>
      </c>
      <c r="B155"/>
      <c r="C155"/>
      <c r="D155"/>
      <c r="E155"/>
      <c r="F155"/>
      <c r="G155"/>
      <c r="H155"/>
      <c r="I155"/>
      <c r="J155"/>
      <c r="K155"/>
      <c r="L155"/>
      <c r="M155"/>
      <c r="N155" s="1" t="s">
        <v>1</v>
      </c>
      <c r="O155"/>
      <c r="P155"/>
      <c r="Q155"/>
      <c r="R155"/>
      <c r="S155" s="62"/>
      <c r="T155" s="62"/>
      <c r="U155" s="62"/>
      <c r="V155" s="62"/>
      <c r="W155" s="62"/>
      <c r="X155" s="62" t="str">
        <f>TEXT(form.aindex_bundle,"0000000")</f>
        <v>2100001</v>
      </c>
    </row>
    <row r="156" spans="1:16383">
      <c r="A156" s="2" t="s">
        <v>2</v>
      </c>
      <c r="B156"/>
      <c r="C156"/>
      <c r="D156"/>
      <c r="E156"/>
      <c r="F156"/>
      <c r="G156"/>
      <c r="H156"/>
      <c r="I156"/>
      <c r="J156"/>
      <c r="K156"/>
      <c r="L156"/>
      <c r="M156"/>
      <c r="N156" s="1" t="s">
        <v>3</v>
      </c>
      <c r="O156"/>
      <c r="P156"/>
      <c r="Q156"/>
      <c r="R156"/>
      <c r="S156" s="63" t="str">
        <f>DAY(NOW())&amp;"."&amp;MONTH(NOW())&amp;"."&amp;YEAR(NOW())</f>
        <v>23.2.2025</v>
      </c>
      <c r="T156" s="63"/>
      <c r="U156" s="63"/>
      <c r="V156" s="63"/>
      <c r="W156" s="63"/>
      <c r="X156" s="63"/>
    </row>
    <row r="157" spans="1:16383">
      <c r="A157" t="s">
        <v>4</v>
      </c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spans="1:16383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spans="1:16383" customHeight="1" ht="18.75">
      <c r="A159" s="6" t="s">
        <v>47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 s="48" t="str">
        <f>DAY(varoventtiili_tarkastuspaiva)&amp;"."&amp;MONTH(varoventtiili_tarkastuspaiva)&amp;"."&amp;YEAR(varoventtiili_tarkastuspaiva)</f>
        <v>0.1.1900</v>
      </c>
      <c r="S159" s="48"/>
      <c r="T159" s="48"/>
      <c r="U159" s="48"/>
      <c r="V159" s="48"/>
      <c r="W159" s="48"/>
      <c r="X159" s="48"/>
    </row>
    <row r="160" spans="1:16383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spans="1:16383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spans="1:16383">
      <c r="A162" s="1"/>
      <c r="B162"/>
      <c r="C162"/>
      <c r="D162"/>
      <c r="E162"/>
      <c r="F162"/>
      <c r="G162"/>
      <c r="H162"/>
      <c r="I162" s="1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spans="1:16383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spans="1:16383">
      <c r="A164" s="46" t="s">
        <v>48</v>
      </c>
      <c r="B164" s="46"/>
      <c r="C164" s="46"/>
      <c r="D164" s="46"/>
      <c r="E164" s="46"/>
      <c r="F164" s="46"/>
      <c r="G164" s="46" t="s">
        <v>49</v>
      </c>
      <c r="H164" s="46"/>
      <c r="I164" s="46"/>
      <c r="J164" s="46"/>
      <c r="K164" s="46"/>
      <c r="L164" s="46"/>
      <c r="M164" s="46"/>
      <c r="N164" s="46" t="s">
        <v>50</v>
      </c>
      <c r="O164" s="46"/>
      <c r="P164" s="46"/>
      <c r="Q164" s="46"/>
      <c r="R164" s="46"/>
      <c r="S164" s="46"/>
      <c r="T164" s="46" t="s">
        <v>51</v>
      </c>
      <c r="U164" s="46"/>
      <c r="V164" s="46"/>
      <c r="W164" s="46"/>
      <c r="X164" s="46"/>
    </row>
    <row r="165" spans="1:16383">
      <c r="A165" s="47">
        <f>varoventtiili_bar1</f>
        <v>0</v>
      </c>
      <c r="B165" s="45"/>
      <c r="C165" s="45"/>
      <c r="D165" s="45"/>
      <c r="E165" s="45"/>
      <c r="F165" s="45"/>
      <c r="G165" s="45">
        <f>varoventtiili_sulkupaine1</f>
        <v>0</v>
      </c>
      <c r="H165" s="45"/>
      <c r="I165" s="45"/>
      <c r="J165" s="45"/>
      <c r="K165" s="45"/>
      <c r="L165" s="45"/>
      <c r="M165" s="45"/>
      <c r="N165" s="45">
        <f>varoventtiili_valiaine1</f>
        <v>0</v>
      </c>
      <c r="O165" s="45"/>
      <c r="P165" s="45"/>
      <c r="Q165" s="45"/>
      <c r="R165" s="45"/>
      <c r="S165" s="45"/>
      <c r="T165" s="45">
        <f>varoventtiili_kohde1</f>
        <v>0</v>
      </c>
      <c r="U165" s="45"/>
      <c r="V165" s="45"/>
      <c r="W165" s="45"/>
      <c r="X165" s="57"/>
    </row>
    <row r="166" spans="1:16383">
      <c r="A166" s="43">
        <f>varoventtiili_bar2</f>
        <v>0</v>
      </c>
      <c r="B166" s="31"/>
      <c r="C166" s="31"/>
      <c r="D166" s="31"/>
      <c r="E166" s="31"/>
      <c r="F166" s="31"/>
      <c r="G166" s="31">
        <f>varoventtiili_sulkupaine2</f>
        <v>0</v>
      </c>
      <c r="H166" s="31"/>
      <c r="I166" s="31"/>
      <c r="J166" s="31"/>
      <c r="K166" s="31"/>
      <c r="L166" s="31"/>
      <c r="M166" s="31"/>
      <c r="N166" s="31">
        <f>varoventtiili_valiaine2</f>
        <v>0</v>
      </c>
      <c r="O166" s="31"/>
      <c r="P166" s="31"/>
      <c r="Q166" s="31"/>
      <c r="R166" s="31"/>
      <c r="S166" s="31"/>
      <c r="T166" s="31">
        <f>varoventtiili_kohde2</f>
        <v>0</v>
      </c>
      <c r="U166" s="31"/>
      <c r="V166" s="31"/>
      <c r="W166" s="31"/>
      <c r="X166" s="42"/>
    </row>
    <row r="167" spans="1:16383">
      <c r="A167" s="43">
        <f>varoventtiili_bar3</f>
        <v>0</v>
      </c>
      <c r="B167" s="31"/>
      <c r="C167" s="31"/>
      <c r="D167" s="31"/>
      <c r="E167" s="31"/>
      <c r="F167" s="31"/>
      <c r="G167" s="31">
        <f>varoventtiili_sulkupaine3</f>
        <v>0</v>
      </c>
      <c r="H167" s="31"/>
      <c r="I167" s="31"/>
      <c r="J167" s="31"/>
      <c r="K167" s="31"/>
      <c r="L167" s="31"/>
      <c r="M167" s="31"/>
      <c r="N167" s="31">
        <f>varoventtiili_valiaine3</f>
        <v>0</v>
      </c>
      <c r="O167" s="31"/>
      <c r="P167" s="31"/>
      <c r="Q167" s="31"/>
      <c r="R167" s="31"/>
      <c r="S167" s="31"/>
      <c r="T167" s="31">
        <f>varoventtiili_kohde3</f>
        <v>0</v>
      </c>
      <c r="U167" s="31"/>
      <c r="V167" s="31"/>
      <c r="W167" s="31"/>
      <c r="X167" s="42"/>
    </row>
    <row r="168" spans="1:16383">
      <c r="A168" s="43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42"/>
    </row>
    <row r="169" spans="1:16383">
      <c r="A169" s="43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42"/>
    </row>
    <row r="170" spans="1:16383">
      <c r="A170" s="43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42"/>
    </row>
    <row r="171" spans="1:16383">
      <c r="A171" s="43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42"/>
    </row>
    <row r="172" spans="1:16383">
      <c r="A172" s="61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60"/>
    </row>
    <row r="173" spans="1:16383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>
      <c r="A174" s="1" t="s">
        <v>52</v>
      </c>
      <c r="B174"/>
      <c r="C174"/>
      <c r="D174"/>
      <c r="E174"/>
      <c r="F174"/>
      <c r="G174"/>
      <c r="H174"/>
      <c r="I174" s="7" t="s">
        <v>53</v>
      </c>
      <c r="J174"/>
      <c r="K174"/>
      <c r="L174"/>
      <c r="M174"/>
      <c r="N174"/>
      <c r="O174"/>
      <c r="P174" s="65" t="str">
        <f>varoventtiili_painemittarin_numero</f>
        <v/>
      </c>
      <c r="Q174" s="65"/>
      <c r="R174" s="65"/>
      <c r="S174" s="65"/>
      <c r="T174" s="65"/>
      <c r="U174" s="65"/>
      <c r="V174" s="65"/>
      <c r="W174" s="65"/>
      <c r="X174" s="65"/>
    </row>
    <row r="175" spans="1:16383">
      <c r="A175"/>
      <c r="B175"/>
      <c r="C175"/>
      <c r="D175"/>
      <c r="E175"/>
      <c r="F175"/>
      <c r="G175"/>
      <c r="H175"/>
      <c r="I175" s="7" t="s">
        <v>54</v>
      </c>
      <c r="J175"/>
      <c r="K175"/>
      <c r="L175"/>
      <c r="M175"/>
      <c r="N175"/>
      <c r="O175"/>
      <c r="P175" s="65" t="str">
        <f>varoventtiili_paineanturin_numero</f>
        <v/>
      </c>
      <c r="Q175" s="65"/>
      <c r="R175" s="65"/>
      <c r="S175" s="65"/>
      <c r="T175" s="65"/>
      <c r="U175" s="65"/>
      <c r="V175" s="65"/>
      <c r="W175" s="65"/>
      <c r="X175" s="65"/>
    </row>
    <row r="176" spans="1:16383">
      <c r="A176"/>
      <c r="B176"/>
      <c r="C176"/>
      <c r="D176"/>
      <c r="E176"/>
      <c r="F176"/>
      <c r="G176"/>
      <c r="H176"/>
      <c r="I176" s="7" t="s">
        <v>55</v>
      </c>
      <c r="J176"/>
      <c r="K176"/>
      <c r="L176"/>
      <c r="M176"/>
      <c r="N176"/>
      <c r="O176"/>
      <c r="P176" s="65" t="str">
        <f>IF(varoventtiin_sinetointi=1,"Kyllä","Ei")</f>
        <v>Ei</v>
      </c>
      <c r="Q176" s="65"/>
      <c r="R176" s="65"/>
      <c r="S176" s="65"/>
      <c r="T176" s="65"/>
      <c r="U176" s="65"/>
      <c r="V176" s="65"/>
      <c r="W176" s="65"/>
      <c r="X176" s="65"/>
    </row>
    <row r="177" spans="1:16383">
      <c r="A177"/>
      <c r="B177"/>
      <c r="C177"/>
      <c r="D177"/>
      <c r="E177"/>
      <c r="F177"/>
      <c r="G177"/>
      <c r="H177"/>
      <c r="I177" s="7" t="s">
        <v>56</v>
      </c>
      <c r="J177"/>
      <c r="K177"/>
      <c r="L177"/>
      <c r="M177"/>
      <c r="N177"/>
      <c r="O177"/>
      <c r="P177" s="65" t="str">
        <f>IF(varoventtiilin_merkinnat=1,"Kyllä","Ei")</f>
        <v>Ei</v>
      </c>
      <c r="Q177" s="65"/>
      <c r="R177" s="65"/>
      <c r="S177" s="65"/>
      <c r="T177" s="65"/>
      <c r="U177" s="65"/>
      <c r="V177" s="65"/>
      <c r="W177" s="65"/>
      <c r="X177" s="65"/>
    </row>
    <row r="178" spans="1:16383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spans="1:16383">
      <c r="A179" s="1" t="s">
        <v>57</v>
      </c>
      <c r="B179"/>
      <c r="C179"/>
      <c r="D179"/>
      <c r="E179"/>
      <c r="F179"/>
      <c r="G179"/>
      <c r="H179"/>
      <c r="I179" s="11">
        <f>varoventtiili_koestus_teksti</f>
        <v>0</v>
      </c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</row>
    <row r="180" spans="1:16383">
      <c r="A180"/>
      <c r="B180"/>
      <c r="C180"/>
      <c r="D180"/>
      <c r="E180"/>
      <c r="F180"/>
      <c r="G180"/>
      <c r="H180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</row>
    <row r="181" spans="1:16383">
      <c r="A181"/>
      <c r="B181"/>
      <c r="C181"/>
      <c r="D181"/>
      <c r="E181"/>
      <c r="F181"/>
      <c r="G181"/>
      <c r="H18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</row>
    <row r="182" spans="1:16383">
      <c r="A182"/>
      <c r="B182"/>
      <c r="C182"/>
      <c r="D182"/>
      <c r="E182"/>
      <c r="F182"/>
      <c r="G182"/>
      <c r="H182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</row>
    <row r="183" spans="1:16383">
      <c r="A183" s="1"/>
      <c r="B183"/>
      <c r="C183"/>
      <c r="D183"/>
      <c r="E183"/>
      <c r="F183"/>
      <c r="G183"/>
      <c r="H183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</row>
    <row r="184" spans="1:16383">
      <c r="A184"/>
      <c r="B184"/>
      <c r="C184"/>
      <c r="D184"/>
      <c r="E184"/>
      <c r="F184"/>
      <c r="G184"/>
      <c r="H184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</row>
    <row r="185" spans="1:16383">
      <c r="A185"/>
      <c r="B185"/>
      <c r="C185"/>
      <c r="D185"/>
      <c r="E185"/>
      <c r="F185"/>
      <c r="G185"/>
      <c r="H185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</row>
    <row r="186" spans="1:16383" s="12" customFormat="1">
      <c r="A186" s="12">
        <f>varoventtiili_koestus_kuva.description</f>
        <v>0</v>
      </c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>
        <f>general_device_image.description</f>
        <v>0</v>
      </c>
      <c r="Z186" s="12">
        <f>general_device_image.description</f>
        <v>0</v>
      </c>
      <c r="AA186" s="12">
        <f>general_device_image.description</f>
        <v>0</v>
      </c>
      <c r="AB186" s="12">
        <f>general_device_image.description</f>
        <v>0</v>
      </c>
      <c r="AC186" s="12">
        <f>general_device_image.description</f>
        <v>0</v>
      </c>
      <c r="AD186" s="12">
        <f>general_device_image.description</f>
        <v>0</v>
      </c>
      <c r="AE186" s="12">
        <f>general_device_image.description</f>
        <v>0</v>
      </c>
      <c r="AF186" s="12">
        <f>general_device_image.description</f>
        <v>0</v>
      </c>
      <c r="AG186" s="12">
        <f>general_device_image.description</f>
        <v>0</v>
      </c>
      <c r="AH186" s="12">
        <f>general_device_image.description</f>
        <v>0</v>
      </c>
      <c r="AI186" s="12">
        <f>general_device_image.description</f>
        <v>0</v>
      </c>
      <c r="AJ186" s="12">
        <f>general_device_image.description</f>
        <v>0</v>
      </c>
      <c r="AK186" s="12">
        <f>general_device_image.description</f>
        <v>0</v>
      </c>
      <c r="AL186" s="12">
        <f>general_device_image.description</f>
        <v>0</v>
      </c>
      <c r="AM186" s="12">
        <f>general_device_image.description</f>
        <v>0</v>
      </c>
      <c r="AN186" s="12">
        <f>general_device_image.description</f>
        <v>0</v>
      </c>
      <c r="AO186" s="12">
        <f>general_device_image.description</f>
        <v>0</v>
      </c>
      <c r="AP186" s="12">
        <f>general_device_image.description</f>
        <v>0</v>
      </c>
      <c r="AQ186" s="12">
        <f>general_device_image.description</f>
        <v>0</v>
      </c>
      <c r="AR186" s="12">
        <f>general_device_image.description</f>
        <v>0</v>
      </c>
      <c r="AS186" s="12">
        <f>general_device_image.description</f>
        <v>0</v>
      </c>
      <c r="AT186" s="12">
        <f>general_device_image.description</f>
        <v>0</v>
      </c>
      <c r="AU186" s="12">
        <f>general_device_image.description</f>
        <v>0</v>
      </c>
      <c r="AV186" s="12">
        <f>general_device_image.description</f>
        <v>0</v>
      </c>
      <c r="AW186" s="12">
        <f>general_device_image.description</f>
        <v>0</v>
      </c>
      <c r="AX186" s="12">
        <f>general_device_image.description</f>
        <v>0</v>
      </c>
      <c r="AY186" s="12">
        <f>general_device_image.description</f>
        <v>0</v>
      </c>
      <c r="AZ186" s="12">
        <f>general_device_image.description</f>
        <v>0</v>
      </c>
      <c r="BA186" s="12">
        <f>general_device_image.description</f>
        <v>0</v>
      </c>
      <c r="BB186" s="12">
        <f>general_device_image.description</f>
        <v>0</v>
      </c>
      <c r="BC186" s="12">
        <f>general_device_image.description</f>
        <v>0</v>
      </c>
      <c r="BD186" s="12">
        <f>general_device_image.description</f>
        <v>0</v>
      </c>
      <c r="BE186" s="12">
        <f>general_device_image.description</f>
        <v>0</v>
      </c>
      <c r="BF186" s="12">
        <f>general_device_image.description</f>
        <v>0</v>
      </c>
      <c r="BG186" s="12">
        <f>general_device_image.description</f>
        <v>0</v>
      </c>
      <c r="BH186" s="12">
        <f>general_device_image.description</f>
        <v>0</v>
      </c>
      <c r="BI186" s="12">
        <f>general_device_image.description</f>
        <v>0</v>
      </c>
      <c r="BJ186" s="12">
        <f>general_device_image.description</f>
        <v>0</v>
      </c>
      <c r="BK186" s="12">
        <f>general_device_image.description</f>
        <v>0</v>
      </c>
      <c r="BL186" s="12">
        <f>general_device_image.description</f>
        <v>0</v>
      </c>
      <c r="BM186" s="12">
        <f>general_device_image.description</f>
        <v>0</v>
      </c>
      <c r="BN186" s="12">
        <f>general_device_image.description</f>
        <v>0</v>
      </c>
      <c r="BO186" s="12">
        <f>general_device_image.description</f>
        <v>0</v>
      </c>
      <c r="BP186" s="12">
        <f>general_device_image.description</f>
        <v>0</v>
      </c>
      <c r="BQ186" s="12">
        <f>general_device_image.description</f>
        <v>0</v>
      </c>
      <c r="BR186" s="12">
        <f>general_device_image.description</f>
        <v>0</v>
      </c>
      <c r="BS186" s="12">
        <f>general_device_image.description</f>
        <v>0</v>
      </c>
      <c r="BT186" s="12">
        <f>general_device_image.description</f>
        <v>0</v>
      </c>
      <c r="BU186" s="12">
        <f>general_device_image.description</f>
        <v>0</v>
      </c>
      <c r="BV186" s="12">
        <f>general_device_image.description</f>
        <v>0</v>
      </c>
      <c r="BW186" s="12">
        <f>general_device_image.description</f>
        <v>0</v>
      </c>
      <c r="BX186" s="12">
        <f>general_device_image.description</f>
        <v>0</v>
      </c>
      <c r="BY186" s="12">
        <f>general_device_image.description</f>
        <v>0</v>
      </c>
      <c r="BZ186" s="12">
        <f>general_device_image.description</f>
        <v>0</v>
      </c>
      <c r="CA186" s="12">
        <f>general_device_image.description</f>
        <v>0</v>
      </c>
      <c r="CB186" s="12">
        <f>general_device_image.description</f>
        <v>0</v>
      </c>
      <c r="CC186" s="12">
        <f>general_device_image.description</f>
        <v>0</v>
      </c>
      <c r="CD186" s="12">
        <f>general_device_image.description</f>
        <v>0</v>
      </c>
      <c r="CE186" s="12">
        <f>general_device_image.description</f>
        <v>0</v>
      </c>
      <c r="CF186" s="12">
        <f>general_device_image.description</f>
        <v>0</v>
      </c>
      <c r="CG186" s="12">
        <f>general_device_image.description</f>
        <v>0</v>
      </c>
      <c r="CH186" s="12">
        <f>general_device_image.description</f>
        <v>0</v>
      </c>
      <c r="CI186" s="12">
        <f>general_device_image.description</f>
        <v>0</v>
      </c>
      <c r="CJ186" s="12">
        <f>general_device_image.description</f>
        <v>0</v>
      </c>
      <c r="CK186" s="12">
        <f>general_device_image.description</f>
        <v>0</v>
      </c>
      <c r="CL186" s="12">
        <f>general_device_image.description</f>
        <v>0</v>
      </c>
      <c r="CM186" s="12">
        <f>general_device_image.description</f>
        <v>0</v>
      </c>
      <c r="CN186" s="12">
        <f>general_device_image.description</f>
        <v>0</v>
      </c>
      <c r="CO186" s="12">
        <f>general_device_image.description</f>
        <v>0</v>
      </c>
      <c r="CP186" s="12">
        <f>general_device_image.description</f>
        <v>0</v>
      </c>
      <c r="CQ186" s="12">
        <f>general_device_image.description</f>
        <v>0</v>
      </c>
      <c r="CR186" s="12">
        <f>general_device_image.description</f>
        <v>0</v>
      </c>
      <c r="CS186" s="12">
        <f>general_device_image.description</f>
        <v>0</v>
      </c>
      <c r="CT186" s="12">
        <f>general_device_image.description</f>
        <v>0</v>
      </c>
      <c r="CU186" s="12">
        <f>general_device_image.description</f>
        <v>0</v>
      </c>
      <c r="CV186" s="12">
        <f>general_device_image.description</f>
        <v>0</v>
      </c>
      <c r="CW186" s="12">
        <f>general_device_image.description</f>
        <v>0</v>
      </c>
      <c r="CX186" s="12">
        <f>general_device_image.description</f>
        <v>0</v>
      </c>
      <c r="CY186" s="12">
        <f>general_device_image.description</f>
        <v>0</v>
      </c>
      <c r="CZ186" s="12">
        <f>general_device_image.description</f>
        <v>0</v>
      </c>
      <c r="DA186" s="12">
        <f>general_device_image.description</f>
        <v>0</v>
      </c>
      <c r="DB186" s="12">
        <f>general_device_image.description</f>
        <v>0</v>
      </c>
      <c r="DC186" s="12">
        <f>general_device_image.description</f>
        <v>0</v>
      </c>
      <c r="DD186" s="12">
        <f>general_device_image.description</f>
        <v>0</v>
      </c>
      <c r="DE186" s="12">
        <f>general_device_image.description</f>
        <v>0</v>
      </c>
      <c r="DF186" s="12">
        <f>general_device_image.description</f>
        <v>0</v>
      </c>
      <c r="DG186" s="12">
        <f>general_device_image.description</f>
        <v>0</v>
      </c>
      <c r="DH186" s="12">
        <f>general_device_image.description</f>
        <v>0</v>
      </c>
      <c r="DI186" s="12">
        <f>general_device_image.description</f>
        <v>0</v>
      </c>
      <c r="DJ186" s="12">
        <f>general_device_image.description</f>
        <v>0</v>
      </c>
      <c r="DK186" s="12">
        <f>general_device_image.description</f>
        <v>0</v>
      </c>
      <c r="DL186" s="12">
        <f>general_device_image.description</f>
        <v>0</v>
      </c>
      <c r="DM186" s="12">
        <f>general_device_image.description</f>
        <v>0</v>
      </c>
      <c r="DN186" s="12">
        <f>general_device_image.description</f>
        <v>0</v>
      </c>
      <c r="DO186" s="12">
        <f>general_device_image.description</f>
        <v>0</v>
      </c>
      <c r="DP186" s="12">
        <f>general_device_image.description</f>
        <v>0</v>
      </c>
      <c r="DQ186" s="12">
        <f>general_device_image.description</f>
        <v>0</v>
      </c>
      <c r="DR186" s="12">
        <f>general_device_image.description</f>
        <v>0</v>
      </c>
      <c r="DS186" s="12">
        <f>general_device_image.description</f>
        <v>0</v>
      </c>
      <c r="DT186" s="12">
        <f>general_device_image.description</f>
        <v>0</v>
      </c>
      <c r="DU186" s="12">
        <f>general_device_image.description</f>
        <v>0</v>
      </c>
      <c r="DV186" s="12">
        <f>general_device_image.description</f>
        <v>0</v>
      </c>
      <c r="DW186" s="12">
        <f>general_device_image.description</f>
        <v>0</v>
      </c>
      <c r="DX186" s="12">
        <f>general_device_image.description</f>
        <v>0</v>
      </c>
      <c r="DY186" s="12">
        <f>general_device_image.description</f>
        <v>0</v>
      </c>
      <c r="DZ186" s="12">
        <f>general_device_image.description</f>
        <v>0</v>
      </c>
      <c r="EA186" s="12">
        <f>general_device_image.description</f>
        <v>0</v>
      </c>
      <c r="EB186" s="12">
        <f>general_device_image.description</f>
        <v>0</v>
      </c>
      <c r="EC186" s="12">
        <f>general_device_image.description</f>
        <v>0</v>
      </c>
      <c r="ED186" s="12">
        <f>general_device_image.description</f>
        <v>0</v>
      </c>
      <c r="EE186" s="12">
        <f>general_device_image.description</f>
        <v>0</v>
      </c>
      <c r="EF186" s="12">
        <f>general_device_image.description</f>
        <v>0</v>
      </c>
      <c r="EG186" s="12">
        <f>general_device_image.description</f>
        <v>0</v>
      </c>
      <c r="EH186" s="12">
        <f>general_device_image.description</f>
        <v>0</v>
      </c>
      <c r="EI186" s="12">
        <f>general_device_image.description</f>
        <v>0</v>
      </c>
      <c r="EJ186" s="12">
        <f>general_device_image.description</f>
        <v>0</v>
      </c>
      <c r="EK186" s="12">
        <f>general_device_image.description</f>
        <v>0</v>
      </c>
      <c r="EL186" s="12">
        <f>general_device_image.description</f>
        <v>0</v>
      </c>
      <c r="EM186" s="12">
        <f>general_device_image.description</f>
        <v>0</v>
      </c>
      <c r="EN186" s="12">
        <f>general_device_image.description</f>
        <v>0</v>
      </c>
      <c r="EO186" s="12">
        <f>general_device_image.description</f>
        <v>0</v>
      </c>
      <c r="EP186" s="12">
        <f>general_device_image.description</f>
        <v>0</v>
      </c>
      <c r="EQ186" s="12">
        <f>general_device_image.description</f>
        <v>0</v>
      </c>
      <c r="ER186" s="12">
        <f>general_device_image.description</f>
        <v>0</v>
      </c>
      <c r="ES186" s="12">
        <f>general_device_image.description</f>
        <v>0</v>
      </c>
      <c r="ET186" s="12">
        <f>general_device_image.description</f>
        <v>0</v>
      </c>
      <c r="EU186" s="12">
        <f>general_device_image.description</f>
        <v>0</v>
      </c>
      <c r="EV186" s="12">
        <f>general_device_image.description</f>
        <v>0</v>
      </c>
      <c r="EW186" s="12">
        <f>general_device_image.description</f>
        <v>0</v>
      </c>
      <c r="EX186" s="12">
        <f>general_device_image.description</f>
        <v>0</v>
      </c>
      <c r="EY186" s="12">
        <f>general_device_image.description</f>
        <v>0</v>
      </c>
      <c r="EZ186" s="12">
        <f>general_device_image.description</f>
        <v>0</v>
      </c>
      <c r="FA186" s="12">
        <f>general_device_image.description</f>
        <v>0</v>
      </c>
      <c r="FB186" s="12">
        <f>general_device_image.description</f>
        <v>0</v>
      </c>
      <c r="FC186" s="12">
        <f>general_device_image.description</f>
        <v>0</v>
      </c>
      <c r="FD186" s="12">
        <f>general_device_image.description</f>
        <v>0</v>
      </c>
      <c r="FE186" s="12">
        <f>general_device_image.description</f>
        <v>0</v>
      </c>
      <c r="FF186" s="12">
        <f>general_device_image.description</f>
        <v>0</v>
      </c>
      <c r="FG186" s="12">
        <f>general_device_image.description</f>
        <v>0</v>
      </c>
      <c r="FH186" s="12">
        <f>general_device_image.description</f>
        <v>0</v>
      </c>
      <c r="FI186" s="12">
        <f>general_device_image.description</f>
        <v>0</v>
      </c>
      <c r="FJ186" s="12">
        <f>general_device_image.description</f>
        <v>0</v>
      </c>
      <c r="FK186" s="12">
        <f>general_device_image.description</f>
        <v>0</v>
      </c>
      <c r="FL186" s="12">
        <f>general_device_image.description</f>
        <v>0</v>
      </c>
      <c r="FM186" s="12">
        <f>general_device_image.description</f>
        <v>0</v>
      </c>
      <c r="FN186" s="12">
        <f>general_device_image.description</f>
        <v>0</v>
      </c>
      <c r="FO186" s="12">
        <f>general_device_image.description</f>
        <v>0</v>
      </c>
      <c r="FP186" s="12">
        <f>general_device_image.description</f>
        <v>0</v>
      </c>
      <c r="FQ186" s="12">
        <f>general_device_image.description</f>
        <v>0</v>
      </c>
      <c r="FR186" s="12">
        <f>general_device_image.description</f>
        <v>0</v>
      </c>
      <c r="FS186" s="12">
        <f>general_device_image.description</f>
        <v>0</v>
      </c>
      <c r="FT186" s="12">
        <f>general_device_image.description</f>
        <v>0</v>
      </c>
      <c r="FU186" s="12">
        <f>general_device_image.description</f>
        <v>0</v>
      </c>
      <c r="FV186" s="12">
        <f>general_device_image.description</f>
        <v>0</v>
      </c>
      <c r="FW186" s="12">
        <f>general_device_image.description</f>
        <v>0</v>
      </c>
      <c r="FX186" s="12">
        <f>general_device_image.description</f>
        <v>0</v>
      </c>
      <c r="FY186" s="12">
        <f>general_device_image.description</f>
        <v>0</v>
      </c>
      <c r="FZ186" s="12">
        <f>general_device_image.description</f>
        <v>0</v>
      </c>
      <c r="GA186" s="12">
        <f>general_device_image.description</f>
        <v>0</v>
      </c>
      <c r="GB186" s="12">
        <f>general_device_image.description</f>
        <v>0</v>
      </c>
      <c r="GC186" s="12">
        <f>general_device_image.description</f>
        <v>0</v>
      </c>
      <c r="GD186" s="12">
        <f>general_device_image.description</f>
        <v>0</v>
      </c>
      <c r="GE186" s="12">
        <f>general_device_image.description</f>
        <v>0</v>
      </c>
      <c r="GF186" s="12">
        <f>general_device_image.description</f>
        <v>0</v>
      </c>
      <c r="GG186" s="12">
        <f>general_device_image.description</f>
        <v>0</v>
      </c>
      <c r="GH186" s="12">
        <f>general_device_image.description</f>
        <v>0</v>
      </c>
      <c r="GI186" s="12">
        <f>general_device_image.description</f>
        <v>0</v>
      </c>
      <c r="GJ186" s="12">
        <f>general_device_image.description</f>
        <v>0</v>
      </c>
      <c r="GK186" s="12">
        <f>general_device_image.description</f>
        <v>0</v>
      </c>
      <c r="GL186" s="12">
        <f>general_device_image.description</f>
        <v>0</v>
      </c>
      <c r="GM186" s="12">
        <f>general_device_image.description</f>
        <v>0</v>
      </c>
      <c r="GN186" s="12">
        <f>general_device_image.description</f>
        <v>0</v>
      </c>
      <c r="GO186" s="12">
        <f>general_device_image.description</f>
        <v>0</v>
      </c>
      <c r="GP186" s="12">
        <f>general_device_image.description</f>
        <v>0</v>
      </c>
      <c r="GQ186" s="12">
        <f>general_device_image.description</f>
        <v>0</v>
      </c>
      <c r="GR186" s="12">
        <f>general_device_image.description</f>
        <v>0</v>
      </c>
      <c r="GS186" s="12">
        <f>general_device_image.description</f>
        <v>0</v>
      </c>
      <c r="GT186" s="12">
        <f>general_device_image.description</f>
        <v>0</v>
      </c>
      <c r="GU186" s="12">
        <f>general_device_image.description</f>
        <v>0</v>
      </c>
      <c r="GV186" s="12">
        <f>general_device_image.description</f>
        <v>0</v>
      </c>
      <c r="GW186" s="12">
        <f>general_device_image.description</f>
        <v>0</v>
      </c>
      <c r="GX186" s="12">
        <f>general_device_image.description</f>
        <v>0</v>
      </c>
      <c r="GY186" s="12">
        <f>general_device_image.description</f>
        <v>0</v>
      </c>
      <c r="GZ186" s="12">
        <f>general_device_image.description</f>
        <v>0</v>
      </c>
      <c r="HA186" s="12">
        <f>general_device_image.description</f>
        <v>0</v>
      </c>
      <c r="HB186" s="12">
        <f>general_device_image.description</f>
        <v>0</v>
      </c>
      <c r="HC186" s="12">
        <f>general_device_image.description</f>
        <v>0</v>
      </c>
      <c r="HD186" s="12">
        <f>general_device_image.description</f>
        <v>0</v>
      </c>
      <c r="HE186" s="12">
        <f>general_device_image.description</f>
        <v>0</v>
      </c>
      <c r="HF186" s="12">
        <f>general_device_image.description</f>
        <v>0</v>
      </c>
      <c r="HG186" s="12">
        <f>general_device_image.description</f>
        <v>0</v>
      </c>
      <c r="HH186" s="12">
        <f>general_device_image.description</f>
        <v>0</v>
      </c>
      <c r="HI186" s="12">
        <f>general_device_image.description</f>
        <v>0</v>
      </c>
      <c r="HJ186" s="12">
        <f>general_device_image.description</f>
        <v>0</v>
      </c>
      <c r="HK186" s="12">
        <f>general_device_image.description</f>
        <v>0</v>
      </c>
      <c r="HL186" s="12">
        <f>general_device_image.description</f>
        <v>0</v>
      </c>
      <c r="HM186" s="12">
        <f>general_device_image.description</f>
        <v>0</v>
      </c>
      <c r="HN186" s="12">
        <f>general_device_image.description</f>
        <v>0</v>
      </c>
      <c r="HO186" s="12">
        <f>general_device_image.description</f>
        <v>0</v>
      </c>
      <c r="HP186" s="12">
        <f>general_device_image.description</f>
        <v>0</v>
      </c>
      <c r="HQ186" s="12">
        <f>general_device_image.description</f>
        <v>0</v>
      </c>
      <c r="HR186" s="12">
        <f>general_device_image.description</f>
        <v>0</v>
      </c>
      <c r="HS186" s="12">
        <f>general_device_image.description</f>
        <v>0</v>
      </c>
      <c r="HT186" s="12">
        <f>general_device_image.description</f>
        <v>0</v>
      </c>
      <c r="HU186" s="12">
        <f>general_device_image.description</f>
        <v>0</v>
      </c>
      <c r="HV186" s="12">
        <f>general_device_image.description</f>
        <v>0</v>
      </c>
      <c r="HW186" s="12">
        <f>general_device_image.description</f>
        <v>0</v>
      </c>
      <c r="HX186" s="12">
        <f>general_device_image.description</f>
        <v>0</v>
      </c>
      <c r="HY186" s="12">
        <f>general_device_image.description</f>
        <v>0</v>
      </c>
      <c r="HZ186" s="12">
        <f>general_device_image.description</f>
        <v>0</v>
      </c>
      <c r="IA186" s="12">
        <f>general_device_image.description</f>
        <v>0</v>
      </c>
      <c r="IB186" s="12">
        <f>general_device_image.description</f>
        <v>0</v>
      </c>
      <c r="IC186" s="12">
        <f>general_device_image.description</f>
        <v>0</v>
      </c>
      <c r="ID186" s="12">
        <f>general_device_image.description</f>
        <v>0</v>
      </c>
      <c r="IE186" s="12">
        <f>general_device_image.description</f>
        <v>0</v>
      </c>
      <c r="IF186" s="12">
        <f>general_device_image.description</f>
        <v>0</v>
      </c>
      <c r="IG186" s="12">
        <f>general_device_image.description</f>
        <v>0</v>
      </c>
      <c r="IH186" s="12">
        <f>general_device_image.description</f>
        <v>0</v>
      </c>
      <c r="II186" s="12">
        <f>general_device_image.description</f>
        <v>0</v>
      </c>
      <c r="IJ186" s="12">
        <f>general_device_image.description</f>
        <v>0</v>
      </c>
      <c r="IK186" s="12">
        <f>general_device_image.description</f>
        <v>0</v>
      </c>
      <c r="IL186" s="12">
        <f>general_device_image.description</f>
        <v>0</v>
      </c>
      <c r="IM186" s="12">
        <f>general_device_image.description</f>
        <v>0</v>
      </c>
      <c r="IN186" s="12">
        <f>general_device_image.description</f>
        <v>0</v>
      </c>
      <c r="IO186" s="12">
        <f>general_device_image.description</f>
        <v>0</v>
      </c>
      <c r="IP186" s="12">
        <f>general_device_image.description</f>
        <v>0</v>
      </c>
      <c r="IQ186" s="12">
        <f>general_device_image.description</f>
        <v>0</v>
      </c>
      <c r="IR186" s="12">
        <f>general_device_image.description</f>
        <v>0</v>
      </c>
      <c r="IS186" s="12">
        <f>general_device_image.description</f>
        <v>0</v>
      </c>
      <c r="IT186" s="12">
        <f>general_device_image.description</f>
        <v>0</v>
      </c>
      <c r="IU186" s="12">
        <f>general_device_image.description</f>
        <v>0</v>
      </c>
      <c r="IV186" s="12">
        <f>general_device_image.description</f>
        <v>0</v>
      </c>
      <c r="IW186" s="12">
        <f>general_device_image.description</f>
        <v>0</v>
      </c>
      <c r="IX186" s="12">
        <f>general_device_image.description</f>
        <v>0</v>
      </c>
      <c r="IY186" s="12">
        <f>general_device_image.description</f>
        <v>0</v>
      </c>
      <c r="IZ186" s="12">
        <f>general_device_image.description</f>
        <v>0</v>
      </c>
      <c r="JA186" s="12">
        <f>general_device_image.description</f>
        <v>0</v>
      </c>
      <c r="JB186" s="12">
        <f>general_device_image.description</f>
        <v>0</v>
      </c>
      <c r="JC186" s="12">
        <f>general_device_image.description</f>
        <v>0</v>
      </c>
      <c r="JD186" s="12">
        <f>general_device_image.description</f>
        <v>0</v>
      </c>
      <c r="JE186" s="12">
        <f>general_device_image.description</f>
        <v>0</v>
      </c>
      <c r="JF186" s="12">
        <f>general_device_image.description</f>
        <v>0</v>
      </c>
      <c r="JG186" s="12">
        <f>general_device_image.description</f>
        <v>0</v>
      </c>
      <c r="JH186" s="12">
        <f>general_device_image.description</f>
        <v>0</v>
      </c>
      <c r="JI186" s="12">
        <f>general_device_image.description</f>
        <v>0</v>
      </c>
      <c r="JJ186" s="12">
        <f>general_device_image.description</f>
        <v>0</v>
      </c>
      <c r="JK186" s="12">
        <f>general_device_image.description</f>
        <v>0</v>
      </c>
      <c r="JL186" s="12">
        <f>general_device_image.description</f>
        <v>0</v>
      </c>
      <c r="JM186" s="12">
        <f>general_device_image.description</f>
        <v>0</v>
      </c>
      <c r="JN186" s="12">
        <f>general_device_image.description</f>
        <v>0</v>
      </c>
      <c r="JO186" s="12">
        <f>general_device_image.description</f>
        <v>0</v>
      </c>
      <c r="JP186" s="12">
        <f>general_device_image.description</f>
        <v>0</v>
      </c>
      <c r="JQ186" s="12">
        <f>general_device_image.description</f>
        <v>0</v>
      </c>
      <c r="JR186" s="12">
        <f>general_device_image.description</f>
        <v>0</v>
      </c>
      <c r="JS186" s="12">
        <f>general_device_image.description</f>
        <v>0</v>
      </c>
      <c r="JT186" s="12">
        <f>general_device_image.description</f>
        <v>0</v>
      </c>
      <c r="JU186" s="12">
        <f>general_device_image.description</f>
        <v>0</v>
      </c>
      <c r="JV186" s="12">
        <f>general_device_image.description</f>
        <v>0</v>
      </c>
      <c r="JW186" s="12">
        <f>general_device_image.description</f>
        <v>0</v>
      </c>
      <c r="JX186" s="12">
        <f>general_device_image.description</f>
        <v>0</v>
      </c>
      <c r="JY186" s="12">
        <f>general_device_image.description</f>
        <v>0</v>
      </c>
      <c r="JZ186" s="12">
        <f>general_device_image.description</f>
        <v>0</v>
      </c>
      <c r="KA186" s="12">
        <f>general_device_image.description</f>
        <v>0</v>
      </c>
      <c r="KB186" s="12">
        <f>general_device_image.description</f>
        <v>0</v>
      </c>
      <c r="KC186" s="12">
        <f>general_device_image.description</f>
        <v>0</v>
      </c>
      <c r="KD186" s="12">
        <f>general_device_image.description</f>
        <v>0</v>
      </c>
      <c r="KE186" s="12">
        <f>general_device_image.description</f>
        <v>0</v>
      </c>
      <c r="KF186" s="12">
        <f>general_device_image.description</f>
        <v>0</v>
      </c>
      <c r="KG186" s="12">
        <f>general_device_image.description</f>
        <v>0</v>
      </c>
      <c r="KH186" s="12">
        <f>general_device_image.description</f>
        <v>0</v>
      </c>
      <c r="KI186" s="12">
        <f>general_device_image.description</f>
        <v>0</v>
      </c>
      <c r="KJ186" s="12">
        <f>general_device_image.description</f>
        <v>0</v>
      </c>
      <c r="KK186" s="12">
        <f>general_device_image.description</f>
        <v>0</v>
      </c>
      <c r="KL186" s="12">
        <f>general_device_image.description</f>
        <v>0</v>
      </c>
      <c r="KM186" s="12">
        <f>general_device_image.description</f>
        <v>0</v>
      </c>
      <c r="KN186" s="12">
        <f>general_device_image.description</f>
        <v>0</v>
      </c>
      <c r="KO186" s="12">
        <f>general_device_image.description</f>
        <v>0</v>
      </c>
      <c r="KP186" s="12">
        <f>general_device_image.description</f>
        <v>0</v>
      </c>
      <c r="KQ186" s="12">
        <f>general_device_image.description</f>
        <v>0</v>
      </c>
      <c r="KR186" s="12">
        <f>general_device_image.description</f>
        <v>0</v>
      </c>
      <c r="KS186" s="12">
        <f>general_device_image.description</f>
        <v>0</v>
      </c>
      <c r="KT186" s="12">
        <f>general_device_image.description</f>
        <v>0</v>
      </c>
      <c r="KU186" s="12">
        <f>general_device_image.description</f>
        <v>0</v>
      </c>
      <c r="KV186" s="12">
        <f>general_device_image.description</f>
        <v>0</v>
      </c>
      <c r="KW186" s="12">
        <f>general_device_image.description</f>
        <v>0</v>
      </c>
      <c r="KX186" s="12">
        <f>general_device_image.description</f>
        <v>0</v>
      </c>
      <c r="KY186" s="12">
        <f>general_device_image.description</f>
        <v>0</v>
      </c>
      <c r="KZ186" s="12">
        <f>general_device_image.description</f>
        <v>0</v>
      </c>
      <c r="LA186" s="12">
        <f>general_device_image.description</f>
        <v>0</v>
      </c>
      <c r="LB186" s="12">
        <f>general_device_image.description</f>
        <v>0</v>
      </c>
      <c r="LC186" s="12">
        <f>general_device_image.description</f>
        <v>0</v>
      </c>
      <c r="LD186" s="12">
        <f>general_device_image.description</f>
        <v>0</v>
      </c>
      <c r="LE186" s="12">
        <f>general_device_image.description</f>
        <v>0</v>
      </c>
      <c r="LF186" s="12">
        <f>general_device_image.description</f>
        <v>0</v>
      </c>
      <c r="LG186" s="12">
        <f>general_device_image.description</f>
        <v>0</v>
      </c>
      <c r="LH186" s="12">
        <f>general_device_image.description</f>
        <v>0</v>
      </c>
      <c r="LI186" s="12">
        <f>general_device_image.description</f>
        <v>0</v>
      </c>
      <c r="LJ186" s="12">
        <f>general_device_image.description</f>
        <v>0</v>
      </c>
      <c r="LK186" s="12">
        <f>general_device_image.description</f>
        <v>0</v>
      </c>
      <c r="LL186" s="12">
        <f>general_device_image.description</f>
        <v>0</v>
      </c>
      <c r="LM186" s="12">
        <f>general_device_image.description</f>
        <v>0</v>
      </c>
      <c r="LN186" s="12">
        <f>general_device_image.description</f>
        <v>0</v>
      </c>
      <c r="LO186" s="12">
        <f>general_device_image.description</f>
        <v>0</v>
      </c>
      <c r="LP186" s="12">
        <f>general_device_image.description</f>
        <v>0</v>
      </c>
      <c r="LQ186" s="12">
        <f>general_device_image.description</f>
        <v>0</v>
      </c>
      <c r="LR186" s="12">
        <f>general_device_image.description</f>
        <v>0</v>
      </c>
      <c r="LS186" s="12">
        <f>general_device_image.description</f>
        <v>0</v>
      </c>
      <c r="LT186" s="12">
        <f>general_device_image.description</f>
        <v>0</v>
      </c>
      <c r="LU186" s="12">
        <f>general_device_image.description</f>
        <v>0</v>
      </c>
      <c r="LV186" s="12">
        <f>general_device_image.description</f>
        <v>0</v>
      </c>
      <c r="LW186" s="12">
        <f>general_device_image.description</f>
        <v>0</v>
      </c>
      <c r="LX186" s="12">
        <f>general_device_image.description</f>
        <v>0</v>
      </c>
      <c r="LY186" s="12">
        <f>general_device_image.description</f>
        <v>0</v>
      </c>
      <c r="LZ186" s="12">
        <f>general_device_image.description</f>
        <v>0</v>
      </c>
      <c r="MA186" s="12">
        <f>general_device_image.description</f>
        <v>0</v>
      </c>
      <c r="MB186" s="12">
        <f>general_device_image.description</f>
        <v>0</v>
      </c>
      <c r="MC186" s="12">
        <f>general_device_image.description</f>
        <v>0</v>
      </c>
      <c r="MD186" s="12">
        <f>general_device_image.description</f>
        <v>0</v>
      </c>
      <c r="ME186" s="12">
        <f>general_device_image.description</f>
        <v>0</v>
      </c>
      <c r="MF186" s="12">
        <f>general_device_image.description</f>
        <v>0</v>
      </c>
      <c r="MG186" s="12">
        <f>general_device_image.description</f>
        <v>0</v>
      </c>
      <c r="MH186" s="12">
        <f>general_device_image.description</f>
        <v>0</v>
      </c>
      <c r="MI186" s="12">
        <f>general_device_image.description</f>
        <v>0</v>
      </c>
      <c r="MJ186" s="12">
        <f>general_device_image.description</f>
        <v>0</v>
      </c>
      <c r="MK186" s="12">
        <f>general_device_image.description</f>
        <v>0</v>
      </c>
      <c r="ML186" s="12">
        <f>general_device_image.description</f>
        <v>0</v>
      </c>
      <c r="MM186" s="12">
        <f>general_device_image.description</f>
        <v>0</v>
      </c>
      <c r="MN186" s="12">
        <f>general_device_image.description</f>
        <v>0</v>
      </c>
      <c r="MO186" s="12">
        <f>general_device_image.description</f>
        <v>0</v>
      </c>
      <c r="MP186" s="12">
        <f>general_device_image.description</f>
        <v>0</v>
      </c>
      <c r="MQ186" s="12">
        <f>general_device_image.description</f>
        <v>0</v>
      </c>
      <c r="MR186" s="12">
        <f>general_device_image.description</f>
        <v>0</v>
      </c>
      <c r="MS186" s="12">
        <f>general_device_image.description</f>
        <v>0</v>
      </c>
      <c r="MT186" s="12">
        <f>general_device_image.description</f>
        <v>0</v>
      </c>
      <c r="MU186" s="12">
        <f>general_device_image.description</f>
        <v>0</v>
      </c>
      <c r="MV186" s="12">
        <f>general_device_image.description</f>
        <v>0</v>
      </c>
      <c r="MW186" s="12">
        <f>general_device_image.description</f>
        <v>0</v>
      </c>
      <c r="MX186" s="12">
        <f>general_device_image.description</f>
        <v>0</v>
      </c>
      <c r="MY186" s="12">
        <f>general_device_image.description</f>
        <v>0</v>
      </c>
      <c r="MZ186" s="12">
        <f>general_device_image.description</f>
        <v>0</v>
      </c>
      <c r="NA186" s="12">
        <f>general_device_image.description</f>
        <v>0</v>
      </c>
      <c r="NB186" s="12">
        <f>general_device_image.description</f>
        <v>0</v>
      </c>
      <c r="NC186" s="12">
        <f>general_device_image.description</f>
        <v>0</v>
      </c>
      <c r="ND186" s="12">
        <f>general_device_image.description</f>
        <v>0</v>
      </c>
      <c r="NE186" s="12">
        <f>general_device_image.description</f>
        <v>0</v>
      </c>
      <c r="NF186" s="12">
        <f>general_device_image.description</f>
        <v>0</v>
      </c>
      <c r="NG186" s="12">
        <f>general_device_image.description</f>
        <v>0</v>
      </c>
      <c r="NH186" s="12">
        <f>general_device_image.description</f>
        <v>0</v>
      </c>
      <c r="NI186" s="12">
        <f>general_device_image.description</f>
        <v>0</v>
      </c>
      <c r="NJ186" s="12">
        <f>general_device_image.description</f>
        <v>0</v>
      </c>
      <c r="NK186" s="12">
        <f>general_device_image.description</f>
        <v>0</v>
      </c>
      <c r="NL186" s="12">
        <f>general_device_image.description</f>
        <v>0</v>
      </c>
      <c r="NM186" s="12">
        <f>general_device_image.description</f>
        <v>0</v>
      </c>
      <c r="NN186" s="12">
        <f>general_device_image.description</f>
        <v>0</v>
      </c>
      <c r="NO186" s="12">
        <f>general_device_image.description</f>
        <v>0</v>
      </c>
      <c r="NP186" s="12">
        <f>general_device_image.description</f>
        <v>0</v>
      </c>
      <c r="NQ186" s="12">
        <f>general_device_image.description</f>
        <v>0</v>
      </c>
      <c r="NR186" s="12">
        <f>general_device_image.description</f>
        <v>0</v>
      </c>
      <c r="NS186" s="12">
        <f>general_device_image.description</f>
        <v>0</v>
      </c>
      <c r="NT186" s="12">
        <f>general_device_image.description</f>
        <v>0</v>
      </c>
      <c r="NU186" s="12">
        <f>general_device_image.description</f>
        <v>0</v>
      </c>
      <c r="NV186" s="12">
        <f>general_device_image.description</f>
        <v>0</v>
      </c>
      <c r="NW186" s="12">
        <f>general_device_image.description</f>
        <v>0</v>
      </c>
      <c r="NX186" s="12">
        <f>general_device_image.description</f>
        <v>0</v>
      </c>
      <c r="NY186" s="12">
        <f>general_device_image.description</f>
        <v>0</v>
      </c>
      <c r="NZ186" s="12">
        <f>general_device_image.description</f>
        <v>0</v>
      </c>
      <c r="OA186" s="12">
        <f>general_device_image.description</f>
        <v>0</v>
      </c>
      <c r="OB186" s="12">
        <f>general_device_image.description</f>
        <v>0</v>
      </c>
      <c r="OC186" s="12">
        <f>general_device_image.description</f>
        <v>0</v>
      </c>
      <c r="OD186" s="12">
        <f>general_device_image.description</f>
        <v>0</v>
      </c>
      <c r="OE186" s="12">
        <f>general_device_image.description</f>
        <v>0</v>
      </c>
      <c r="OF186" s="12">
        <f>general_device_image.description</f>
        <v>0</v>
      </c>
      <c r="OG186" s="12">
        <f>general_device_image.description</f>
        <v>0</v>
      </c>
      <c r="OH186" s="12">
        <f>general_device_image.description</f>
        <v>0</v>
      </c>
      <c r="OI186" s="12">
        <f>general_device_image.description</f>
        <v>0</v>
      </c>
      <c r="OJ186" s="12">
        <f>general_device_image.description</f>
        <v>0</v>
      </c>
      <c r="OK186" s="12">
        <f>general_device_image.description</f>
        <v>0</v>
      </c>
      <c r="OL186" s="12">
        <f>general_device_image.description</f>
        <v>0</v>
      </c>
      <c r="OM186" s="12">
        <f>general_device_image.description</f>
        <v>0</v>
      </c>
      <c r="ON186" s="12">
        <f>general_device_image.description</f>
        <v>0</v>
      </c>
      <c r="OO186" s="12">
        <f>general_device_image.description</f>
        <v>0</v>
      </c>
      <c r="OP186" s="12">
        <f>general_device_image.description</f>
        <v>0</v>
      </c>
      <c r="OQ186" s="12">
        <f>general_device_image.description</f>
        <v>0</v>
      </c>
      <c r="OR186" s="12">
        <f>general_device_image.description</f>
        <v>0</v>
      </c>
      <c r="OS186" s="12">
        <f>general_device_image.description</f>
        <v>0</v>
      </c>
      <c r="OT186" s="12">
        <f>general_device_image.description</f>
        <v>0</v>
      </c>
      <c r="OU186" s="12">
        <f>general_device_image.description</f>
        <v>0</v>
      </c>
      <c r="OV186" s="12">
        <f>general_device_image.description</f>
        <v>0</v>
      </c>
      <c r="OW186" s="12">
        <f>general_device_image.description</f>
        <v>0</v>
      </c>
      <c r="OX186" s="12">
        <f>general_device_image.description</f>
        <v>0</v>
      </c>
      <c r="OY186" s="12">
        <f>general_device_image.description</f>
        <v>0</v>
      </c>
      <c r="OZ186" s="12">
        <f>general_device_image.description</f>
        <v>0</v>
      </c>
      <c r="PA186" s="12">
        <f>general_device_image.description</f>
        <v>0</v>
      </c>
      <c r="PB186" s="12">
        <f>general_device_image.description</f>
        <v>0</v>
      </c>
      <c r="PC186" s="12">
        <f>general_device_image.description</f>
        <v>0</v>
      </c>
      <c r="PD186" s="12">
        <f>general_device_image.description</f>
        <v>0</v>
      </c>
      <c r="PE186" s="12">
        <f>general_device_image.description</f>
        <v>0</v>
      </c>
      <c r="PF186" s="12">
        <f>general_device_image.description</f>
        <v>0</v>
      </c>
      <c r="PG186" s="12">
        <f>general_device_image.description</f>
        <v>0</v>
      </c>
      <c r="PH186" s="12">
        <f>general_device_image.description</f>
        <v>0</v>
      </c>
      <c r="PI186" s="12">
        <f>general_device_image.description</f>
        <v>0</v>
      </c>
      <c r="PJ186" s="12">
        <f>general_device_image.description</f>
        <v>0</v>
      </c>
      <c r="PK186" s="12">
        <f>general_device_image.description</f>
        <v>0</v>
      </c>
      <c r="PL186" s="12">
        <f>general_device_image.description</f>
        <v>0</v>
      </c>
      <c r="PM186" s="12">
        <f>general_device_image.description</f>
        <v>0</v>
      </c>
      <c r="PN186" s="12">
        <f>general_device_image.description</f>
        <v>0</v>
      </c>
      <c r="PO186" s="12">
        <f>general_device_image.description</f>
        <v>0</v>
      </c>
      <c r="PP186" s="12">
        <f>general_device_image.description</f>
        <v>0</v>
      </c>
      <c r="PQ186" s="12">
        <f>general_device_image.description</f>
        <v>0</v>
      </c>
      <c r="PR186" s="12">
        <f>general_device_image.description</f>
        <v>0</v>
      </c>
      <c r="PS186" s="12">
        <f>general_device_image.description</f>
        <v>0</v>
      </c>
      <c r="PT186" s="12">
        <f>general_device_image.description</f>
        <v>0</v>
      </c>
      <c r="PU186" s="12">
        <f>general_device_image.description</f>
        <v>0</v>
      </c>
      <c r="PV186" s="12">
        <f>general_device_image.description</f>
        <v>0</v>
      </c>
      <c r="PW186" s="12">
        <f>general_device_image.description</f>
        <v>0</v>
      </c>
      <c r="PX186" s="12">
        <f>general_device_image.description</f>
        <v>0</v>
      </c>
      <c r="PY186" s="12">
        <f>general_device_image.description</f>
        <v>0</v>
      </c>
      <c r="PZ186" s="12">
        <f>general_device_image.description</f>
        <v>0</v>
      </c>
      <c r="QA186" s="12">
        <f>general_device_image.description</f>
        <v>0</v>
      </c>
      <c r="QB186" s="12">
        <f>general_device_image.description</f>
        <v>0</v>
      </c>
      <c r="QC186" s="12">
        <f>general_device_image.description</f>
        <v>0</v>
      </c>
      <c r="QD186" s="12">
        <f>general_device_image.description</f>
        <v>0</v>
      </c>
      <c r="QE186" s="12">
        <f>general_device_image.description</f>
        <v>0</v>
      </c>
      <c r="QF186" s="12">
        <f>general_device_image.description</f>
        <v>0</v>
      </c>
      <c r="QG186" s="12">
        <f>general_device_image.description</f>
        <v>0</v>
      </c>
      <c r="QH186" s="12">
        <f>general_device_image.description</f>
        <v>0</v>
      </c>
      <c r="QI186" s="12">
        <f>general_device_image.description</f>
        <v>0</v>
      </c>
      <c r="QJ186" s="12">
        <f>general_device_image.description</f>
        <v>0</v>
      </c>
      <c r="QK186" s="12">
        <f>general_device_image.description</f>
        <v>0</v>
      </c>
      <c r="QL186" s="12">
        <f>general_device_image.description</f>
        <v>0</v>
      </c>
      <c r="QM186" s="12">
        <f>general_device_image.description</f>
        <v>0</v>
      </c>
      <c r="QN186" s="12">
        <f>general_device_image.description</f>
        <v>0</v>
      </c>
      <c r="QO186" s="12">
        <f>general_device_image.description</f>
        <v>0</v>
      </c>
      <c r="QP186" s="12">
        <f>general_device_image.description</f>
        <v>0</v>
      </c>
      <c r="QQ186" s="12">
        <f>general_device_image.description</f>
        <v>0</v>
      </c>
      <c r="QR186" s="12">
        <f>general_device_image.description</f>
        <v>0</v>
      </c>
      <c r="QS186" s="12">
        <f>general_device_image.description</f>
        <v>0</v>
      </c>
      <c r="QT186" s="12">
        <f>general_device_image.description</f>
        <v>0</v>
      </c>
      <c r="QU186" s="12">
        <f>general_device_image.description</f>
        <v>0</v>
      </c>
      <c r="QV186" s="12">
        <f>general_device_image.description</f>
        <v>0</v>
      </c>
      <c r="QW186" s="12">
        <f>general_device_image.description</f>
        <v>0</v>
      </c>
      <c r="QX186" s="12">
        <f>general_device_image.description</f>
        <v>0</v>
      </c>
      <c r="QY186" s="12">
        <f>general_device_image.description</f>
        <v>0</v>
      </c>
      <c r="QZ186" s="12">
        <f>general_device_image.description</f>
        <v>0</v>
      </c>
      <c r="RA186" s="12">
        <f>general_device_image.description</f>
        <v>0</v>
      </c>
      <c r="RB186" s="12">
        <f>general_device_image.description</f>
        <v>0</v>
      </c>
      <c r="RC186" s="12">
        <f>general_device_image.description</f>
        <v>0</v>
      </c>
      <c r="RD186" s="12">
        <f>general_device_image.description</f>
        <v>0</v>
      </c>
      <c r="RE186" s="12">
        <f>general_device_image.description</f>
        <v>0</v>
      </c>
      <c r="RF186" s="12">
        <f>general_device_image.description</f>
        <v>0</v>
      </c>
      <c r="RG186" s="12">
        <f>general_device_image.description</f>
        <v>0</v>
      </c>
      <c r="RH186" s="12">
        <f>general_device_image.description</f>
        <v>0</v>
      </c>
      <c r="RI186" s="12">
        <f>general_device_image.description</f>
        <v>0</v>
      </c>
      <c r="RJ186" s="12">
        <f>general_device_image.description</f>
        <v>0</v>
      </c>
      <c r="RK186" s="12">
        <f>general_device_image.description</f>
        <v>0</v>
      </c>
      <c r="RL186" s="12">
        <f>general_device_image.description</f>
        <v>0</v>
      </c>
      <c r="RM186" s="12">
        <f>general_device_image.description</f>
        <v>0</v>
      </c>
      <c r="RN186" s="12">
        <f>general_device_image.description</f>
        <v>0</v>
      </c>
      <c r="RO186" s="12">
        <f>general_device_image.description</f>
        <v>0</v>
      </c>
      <c r="RP186" s="12">
        <f>general_device_image.description</f>
        <v>0</v>
      </c>
      <c r="RQ186" s="12">
        <f>general_device_image.description</f>
        <v>0</v>
      </c>
      <c r="RR186" s="12">
        <f>general_device_image.description</f>
        <v>0</v>
      </c>
      <c r="RS186" s="12">
        <f>general_device_image.description</f>
        <v>0</v>
      </c>
      <c r="RT186" s="12">
        <f>general_device_image.description</f>
        <v>0</v>
      </c>
      <c r="RU186" s="12">
        <f>general_device_image.description</f>
        <v>0</v>
      </c>
      <c r="RV186" s="12">
        <f>general_device_image.description</f>
        <v>0</v>
      </c>
      <c r="RW186" s="12">
        <f>general_device_image.description</f>
        <v>0</v>
      </c>
      <c r="RX186" s="12">
        <f>general_device_image.description</f>
        <v>0</v>
      </c>
      <c r="RY186" s="12">
        <f>general_device_image.description</f>
        <v>0</v>
      </c>
      <c r="RZ186" s="12">
        <f>general_device_image.description</f>
        <v>0</v>
      </c>
      <c r="SA186" s="12">
        <f>general_device_image.description</f>
        <v>0</v>
      </c>
      <c r="SB186" s="12">
        <f>general_device_image.description</f>
        <v>0</v>
      </c>
      <c r="SC186" s="12">
        <f>general_device_image.description</f>
        <v>0</v>
      </c>
      <c r="SD186" s="12">
        <f>general_device_image.description</f>
        <v>0</v>
      </c>
      <c r="SE186" s="12">
        <f>general_device_image.description</f>
        <v>0</v>
      </c>
      <c r="SF186" s="12">
        <f>general_device_image.description</f>
        <v>0</v>
      </c>
      <c r="SG186" s="12">
        <f>general_device_image.description</f>
        <v>0</v>
      </c>
      <c r="SH186" s="12">
        <f>general_device_image.description</f>
        <v>0</v>
      </c>
      <c r="SI186" s="12">
        <f>general_device_image.description</f>
        <v>0</v>
      </c>
      <c r="SJ186" s="12">
        <f>general_device_image.description</f>
        <v>0</v>
      </c>
      <c r="SK186" s="12">
        <f>general_device_image.description</f>
        <v>0</v>
      </c>
      <c r="SL186" s="12">
        <f>general_device_image.description</f>
        <v>0</v>
      </c>
      <c r="SM186" s="12">
        <f>general_device_image.description</f>
        <v>0</v>
      </c>
      <c r="SN186" s="12">
        <f>general_device_image.description</f>
        <v>0</v>
      </c>
      <c r="SO186" s="12">
        <f>general_device_image.description</f>
        <v>0</v>
      </c>
      <c r="SP186" s="12">
        <f>general_device_image.description</f>
        <v>0</v>
      </c>
      <c r="SQ186" s="12">
        <f>general_device_image.description</f>
        <v>0</v>
      </c>
      <c r="SR186" s="12">
        <f>general_device_image.description</f>
        <v>0</v>
      </c>
      <c r="SS186" s="12">
        <f>general_device_image.description</f>
        <v>0</v>
      </c>
      <c r="ST186" s="12">
        <f>general_device_image.description</f>
        <v>0</v>
      </c>
      <c r="SU186" s="12">
        <f>general_device_image.description</f>
        <v>0</v>
      </c>
      <c r="SV186" s="12">
        <f>general_device_image.description</f>
        <v>0</v>
      </c>
      <c r="SW186" s="12">
        <f>general_device_image.description</f>
        <v>0</v>
      </c>
      <c r="SX186" s="12">
        <f>general_device_image.description</f>
        <v>0</v>
      </c>
      <c r="SY186" s="12">
        <f>general_device_image.description</f>
        <v>0</v>
      </c>
      <c r="SZ186" s="12">
        <f>general_device_image.description</f>
        <v>0</v>
      </c>
      <c r="TA186" s="12">
        <f>general_device_image.description</f>
        <v>0</v>
      </c>
      <c r="TB186" s="12">
        <f>general_device_image.description</f>
        <v>0</v>
      </c>
      <c r="TC186" s="12">
        <f>general_device_image.description</f>
        <v>0</v>
      </c>
      <c r="TD186" s="12">
        <f>general_device_image.description</f>
        <v>0</v>
      </c>
      <c r="TE186" s="12">
        <f>general_device_image.description</f>
        <v>0</v>
      </c>
      <c r="TF186" s="12">
        <f>general_device_image.description</f>
        <v>0</v>
      </c>
      <c r="TG186" s="12">
        <f>general_device_image.description</f>
        <v>0</v>
      </c>
      <c r="TH186" s="12">
        <f>general_device_image.description</f>
        <v>0</v>
      </c>
      <c r="TI186" s="12">
        <f>general_device_image.description</f>
        <v>0</v>
      </c>
      <c r="TJ186" s="12">
        <f>general_device_image.description</f>
        <v>0</v>
      </c>
      <c r="TK186" s="12">
        <f>general_device_image.description</f>
        <v>0</v>
      </c>
      <c r="TL186" s="12">
        <f>general_device_image.description</f>
        <v>0</v>
      </c>
      <c r="TM186" s="12">
        <f>general_device_image.description</f>
        <v>0</v>
      </c>
      <c r="TN186" s="12">
        <f>general_device_image.description</f>
        <v>0</v>
      </c>
      <c r="TO186" s="12">
        <f>general_device_image.description</f>
        <v>0</v>
      </c>
      <c r="TP186" s="12">
        <f>general_device_image.description</f>
        <v>0</v>
      </c>
      <c r="TQ186" s="12">
        <f>general_device_image.description</f>
        <v>0</v>
      </c>
      <c r="TR186" s="12">
        <f>general_device_image.description</f>
        <v>0</v>
      </c>
      <c r="TS186" s="12">
        <f>general_device_image.description</f>
        <v>0</v>
      </c>
      <c r="TT186" s="12">
        <f>general_device_image.description</f>
        <v>0</v>
      </c>
      <c r="TU186" s="12">
        <f>general_device_image.description</f>
        <v>0</v>
      </c>
      <c r="TV186" s="12">
        <f>general_device_image.description</f>
        <v>0</v>
      </c>
      <c r="TW186" s="12">
        <f>general_device_image.description</f>
        <v>0</v>
      </c>
      <c r="TX186" s="12">
        <f>general_device_image.description</f>
        <v>0</v>
      </c>
      <c r="TY186" s="12">
        <f>general_device_image.description</f>
        <v>0</v>
      </c>
      <c r="TZ186" s="12">
        <f>general_device_image.description</f>
        <v>0</v>
      </c>
      <c r="UA186" s="12">
        <f>general_device_image.description</f>
        <v>0</v>
      </c>
      <c r="UB186" s="12">
        <f>general_device_image.description</f>
        <v>0</v>
      </c>
      <c r="UC186" s="12">
        <f>general_device_image.description</f>
        <v>0</v>
      </c>
      <c r="UD186" s="12">
        <f>general_device_image.description</f>
        <v>0</v>
      </c>
      <c r="UE186" s="12">
        <f>general_device_image.description</f>
        <v>0</v>
      </c>
      <c r="UF186" s="12">
        <f>general_device_image.description</f>
        <v>0</v>
      </c>
      <c r="UG186" s="12">
        <f>general_device_image.description</f>
        <v>0</v>
      </c>
      <c r="UH186" s="12">
        <f>general_device_image.description</f>
        <v>0</v>
      </c>
      <c r="UI186" s="12">
        <f>general_device_image.description</f>
        <v>0</v>
      </c>
      <c r="UJ186" s="12">
        <f>general_device_image.description</f>
        <v>0</v>
      </c>
      <c r="UK186" s="12">
        <f>general_device_image.description</f>
        <v>0</v>
      </c>
      <c r="UL186" s="12">
        <f>general_device_image.description</f>
        <v>0</v>
      </c>
      <c r="UM186" s="12">
        <f>general_device_image.description</f>
        <v>0</v>
      </c>
      <c r="UN186" s="12">
        <f>general_device_image.description</f>
        <v>0</v>
      </c>
      <c r="UO186" s="12">
        <f>general_device_image.description</f>
        <v>0</v>
      </c>
      <c r="UP186" s="12">
        <f>general_device_image.description</f>
        <v>0</v>
      </c>
      <c r="UQ186" s="12">
        <f>general_device_image.description</f>
        <v>0</v>
      </c>
      <c r="UR186" s="12">
        <f>general_device_image.description</f>
        <v>0</v>
      </c>
      <c r="US186" s="12">
        <f>general_device_image.description</f>
        <v>0</v>
      </c>
      <c r="UT186" s="12">
        <f>general_device_image.description</f>
        <v>0</v>
      </c>
      <c r="UU186" s="12">
        <f>general_device_image.description</f>
        <v>0</v>
      </c>
      <c r="UV186" s="12">
        <f>general_device_image.description</f>
        <v>0</v>
      </c>
      <c r="UW186" s="12">
        <f>general_device_image.description</f>
        <v>0</v>
      </c>
      <c r="UX186" s="12">
        <f>general_device_image.description</f>
        <v>0</v>
      </c>
      <c r="UY186" s="12">
        <f>general_device_image.description</f>
        <v>0</v>
      </c>
      <c r="UZ186" s="12">
        <f>general_device_image.description</f>
        <v>0</v>
      </c>
      <c r="VA186" s="12">
        <f>general_device_image.description</f>
        <v>0</v>
      </c>
      <c r="VB186" s="12">
        <f>general_device_image.description</f>
        <v>0</v>
      </c>
      <c r="VC186" s="12">
        <f>general_device_image.description</f>
        <v>0</v>
      </c>
      <c r="VD186" s="12">
        <f>general_device_image.description</f>
        <v>0</v>
      </c>
      <c r="VE186" s="12">
        <f>general_device_image.description</f>
        <v>0</v>
      </c>
      <c r="VF186" s="12">
        <f>general_device_image.description</f>
        <v>0</v>
      </c>
      <c r="VG186" s="12">
        <f>general_device_image.description</f>
        <v>0</v>
      </c>
      <c r="VH186" s="12">
        <f>general_device_image.description</f>
        <v>0</v>
      </c>
      <c r="VI186" s="12">
        <f>general_device_image.description</f>
        <v>0</v>
      </c>
      <c r="VJ186" s="12">
        <f>general_device_image.description</f>
        <v>0</v>
      </c>
      <c r="VK186" s="12">
        <f>general_device_image.description</f>
        <v>0</v>
      </c>
      <c r="VL186" s="12">
        <f>general_device_image.description</f>
        <v>0</v>
      </c>
      <c r="VM186" s="12">
        <f>general_device_image.description</f>
        <v>0</v>
      </c>
      <c r="VN186" s="12">
        <f>general_device_image.description</f>
        <v>0</v>
      </c>
      <c r="VO186" s="12">
        <f>general_device_image.description</f>
        <v>0</v>
      </c>
      <c r="VP186" s="12">
        <f>general_device_image.description</f>
        <v>0</v>
      </c>
      <c r="VQ186" s="12">
        <f>general_device_image.description</f>
        <v>0</v>
      </c>
      <c r="VR186" s="12">
        <f>general_device_image.description</f>
        <v>0</v>
      </c>
      <c r="VS186" s="12">
        <f>general_device_image.description</f>
        <v>0</v>
      </c>
      <c r="VT186" s="12">
        <f>general_device_image.description</f>
        <v>0</v>
      </c>
      <c r="VU186" s="12">
        <f>general_device_image.description</f>
        <v>0</v>
      </c>
      <c r="VV186" s="12">
        <f>general_device_image.description</f>
        <v>0</v>
      </c>
      <c r="VW186" s="12">
        <f>general_device_image.description</f>
        <v>0</v>
      </c>
      <c r="VX186" s="12">
        <f>general_device_image.description</f>
        <v>0</v>
      </c>
      <c r="VY186" s="12">
        <f>general_device_image.description</f>
        <v>0</v>
      </c>
      <c r="VZ186" s="12">
        <f>general_device_image.description</f>
        <v>0</v>
      </c>
      <c r="WA186" s="12">
        <f>general_device_image.description</f>
        <v>0</v>
      </c>
      <c r="WB186" s="12">
        <f>general_device_image.description</f>
        <v>0</v>
      </c>
      <c r="WC186" s="12">
        <f>general_device_image.description</f>
        <v>0</v>
      </c>
      <c r="WD186" s="12">
        <f>general_device_image.description</f>
        <v>0</v>
      </c>
      <c r="WE186" s="12">
        <f>general_device_image.description</f>
        <v>0</v>
      </c>
      <c r="WF186" s="12">
        <f>general_device_image.description</f>
        <v>0</v>
      </c>
      <c r="WG186" s="12">
        <f>general_device_image.description</f>
        <v>0</v>
      </c>
      <c r="WH186" s="12">
        <f>general_device_image.description</f>
        <v>0</v>
      </c>
      <c r="WI186" s="12">
        <f>general_device_image.description</f>
        <v>0</v>
      </c>
      <c r="WJ186" s="12">
        <f>general_device_image.description</f>
        <v>0</v>
      </c>
      <c r="WK186" s="12">
        <f>general_device_image.description</f>
        <v>0</v>
      </c>
      <c r="WL186" s="12">
        <f>general_device_image.description</f>
        <v>0</v>
      </c>
      <c r="WM186" s="12">
        <f>general_device_image.description</f>
        <v>0</v>
      </c>
      <c r="WN186" s="12">
        <f>general_device_image.description</f>
        <v>0</v>
      </c>
      <c r="WO186" s="12">
        <f>general_device_image.description</f>
        <v>0</v>
      </c>
      <c r="WP186" s="12">
        <f>general_device_image.description</f>
        <v>0</v>
      </c>
      <c r="WQ186" s="12">
        <f>general_device_image.description</f>
        <v>0</v>
      </c>
      <c r="WR186" s="12">
        <f>general_device_image.description</f>
        <v>0</v>
      </c>
      <c r="WS186" s="12">
        <f>general_device_image.description</f>
        <v>0</v>
      </c>
      <c r="WT186" s="12">
        <f>general_device_image.description</f>
        <v>0</v>
      </c>
      <c r="WU186" s="12">
        <f>general_device_image.description</f>
        <v>0</v>
      </c>
      <c r="WV186" s="12">
        <f>general_device_image.description</f>
        <v>0</v>
      </c>
      <c r="WW186" s="12">
        <f>general_device_image.description</f>
        <v>0</v>
      </c>
      <c r="WX186" s="12">
        <f>general_device_image.description</f>
        <v>0</v>
      </c>
      <c r="WY186" s="12">
        <f>general_device_image.description</f>
        <v>0</v>
      </c>
      <c r="WZ186" s="12">
        <f>general_device_image.description</f>
        <v>0</v>
      </c>
      <c r="XA186" s="12">
        <f>general_device_image.description</f>
        <v>0</v>
      </c>
      <c r="XB186" s="12">
        <f>general_device_image.description</f>
        <v>0</v>
      </c>
      <c r="XC186" s="12">
        <f>general_device_image.description</f>
        <v>0</v>
      </c>
      <c r="XD186" s="12">
        <f>general_device_image.description</f>
        <v>0</v>
      </c>
      <c r="XE186" s="12">
        <f>general_device_image.description</f>
        <v>0</v>
      </c>
      <c r="XF186" s="12">
        <f>general_device_image.description</f>
        <v>0</v>
      </c>
      <c r="XG186" s="12">
        <f>general_device_image.description</f>
        <v>0</v>
      </c>
      <c r="XH186" s="12">
        <f>general_device_image.description</f>
        <v>0</v>
      </c>
      <c r="XI186" s="12">
        <f>general_device_image.description</f>
        <v>0</v>
      </c>
      <c r="XJ186" s="12">
        <f>general_device_image.description</f>
        <v>0</v>
      </c>
      <c r="XK186" s="12">
        <f>general_device_image.description</f>
        <v>0</v>
      </c>
      <c r="XL186" s="12">
        <f>general_device_image.description</f>
        <v>0</v>
      </c>
      <c r="XM186" s="12">
        <f>general_device_image.description</f>
        <v>0</v>
      </c>
      <c r="XN186" s="12">
        <f>general_device_image.description</f>
        <v>0</v>
      </c>
      <c r="XO186" s="12">
        <f>general_device_image.description</f>
        <v>0</v>
      </c>
      <c r="XP186" s="12">
        <f>general_device_image.description</f>
        <v>0</v>
      </c>
      <c r="XQ186" s="12">
        <f>general_device_image.description</f>
        <v>0</v>
      </c>
      <c r="XR186" s="12">
        <f>general_device_image.description</f>
        <v>0</v>
      </c>
      <c r="XS186" s="12">
        <f>general_device_image.description</f>
        <v>0</v>
      </c>
      <c r="XT186" s="12">
        <f>general_device_image.description</f>
        <v>0</v>
      </c>
      <c r="XU186" s="12">
        <f>general_device_image.description</f>
        <v>0</v>
      </c>
      <c r="XV186" s="12">
        <f>general_device_image.description</f>
        <v>0</v>
      </c>
      <c r="XW186" s="12">
        <f>general_device_image.description</f>
        <v>0</v>
      </c>
      <c r="XX186" s="12">
        <f>general_device_image.description</f>
        <v>0</v>
      </c>
      <c r="XY186" s="12">
        <f>general_device_image.description</f>
        <v>0</v>
      </c>
      <c r="XZ186" s="12">
        <f>general_device_image.description</f>
        <v>0</v>
      </c>
      <c r="YA186" s="12">
        <f>general_device_image.description</f>
        <v>0</v>
      </c>
      <c r="YB186" s="12">
        <f>general_device_image.description</f>
        <v>0</v>
      </c>
      <c r="YC186" s="12">
        <f>general_device_image.description</f>
        <v>0</v>
      </c>
      <c r="YD186" s="12">
        <f>general_device_image.description</f>
        <v>0</v>
      </c>
      <c r="YE186" s="12">
        <f>general_device_image.description</f>
        <v>0</v>
      </c>
      <c r="YF186" s="12">
        <f>general_device_image.description</f>
        <v>0</v>
      </c>
      <c r="YG186" s="12">
        <f>general_device_image.description</f>
        <v>0</v>
      </c>
      <c r="YH186" s="12">
        <f>general_device_image.description</f>
        <v>0</v>
      </c>
      <c r="YI186" s="12">
        <f>general_device_image.description</f>
        <v>0</v>
      </c>
      <c r="YJ186" s="12">
        <f>general_device_image.description</f>
        <v>0</v>
      </c>
      <c r="YK186" s="12">
        <f>general_device_image.description</f>
        <v>0</v>
      </c>
      <c r="YL186" s="12">
        <f>general_device_image.description</f>
        <v>0</v>
      </c>
      <c r="YM186" s="12">
        <f>general_device_image.description</f>
        <v>0</v>
      </c>
      <c r="YN186" s="12">
        <f>general_device_image.description</f>
        <v>0</v>
      </c>
      <c r="YO186" s="12">
        <f>general_device_image.description</f>
        <v>0</v>
      </c>
      <c r="YP186" s="12">
        <f>general_device_image.description</f>
        <v>0</v>
      </c>
      <c r="YQ186" s="12">
        <f>general_device_image.description</f>
        <v>0</v>
      </c>
      <c r="YR186" s="12">
        <f>general_device_image.description</f>
        <v>0</v>
      </c>
      <c r="YS186" s="12">
        <f>general_device_image.description</f>
        <v>0</v>
      </c>
      <c r="YT186" s="12">
        <f>general_device_image.description</f>
        <v>0</v>
      </c>
      <c r="YU186" s="12">
        <f>general_device_image.description</f>
        <v>0</v>
      </c>
      <c r="YV186" s="12">
        <f>general_device_image.description</f>
        <v>0</v>
      </c>
      <c r="YW186" s="12">
        <f>general_device_image.description</f>
        <v>0</v>
      </c>
      <c r="YX186" s="12">
        <f>general_device_image.description</f>
        <v>0</v>
      </c>
      <c r="YY186" s="12">
        <f>general_device_image.description</f>
        <v>0</v>
      </c>
      <c r="YZ186" s="12">
        <f>general_device_image.description</f>
        <v>0</v>
      </c>
      <c r="ZA186" s="12">
        <f>general_device_image.description</f>
        <v>0</v>
      </c>
      <c r="ZB186" s="12">
        <f>general_device_image.description</f>
        <v>0</v>
      </c>
      <c r="ZC186" s="12">
        <f>general_device_image.description</f>
        <v>0</v>
      </c>
      <c r="ZD186" s="12">
        <f>general_device_image.description</f>
        <v>0</v>
      </c>
      <c r="ZE186" s="12">
        <f>general_device_image.description</f>
        <v>0</v>
      </c>
      <c r="ZF186" s="12">
        <f>general_device_image.description</f>
        <v>0</v>
      </c>
      <c r="ZG186" s="12">
        <f>general_device_image.description</f>
        <v>0</v>
      </c>
      <c r="ZH186" s="12">
        <f>general_device_image.description</f>
        <v>0</v>
      </c>
      <c r="ZI186" s="12">
        <f>general_device_image.description</f>
        <v>0</v>
      </c>
      <c r="ZJ186" s="12">
        <f>general_device_image.description</f>
        <v>0</v>
      </c>
      <c r="ZK186" s="12">
        <f>general_device_image.description</f>
        <v>0</v>
      </c>
      <c r="ZL186" s="12">
        <f>general_device_image.description</f>
        <v>0</v>
      </c>
      <c r="ZM186" s="12">
        <f>general_device_image.description</f>
        <v>0</v>
      </c>
      <c r="ZN186" s="12">
        <f>general_device_image.description</f>
        <v>0</v>
      </c>
      <c r="ZO186" s="12">
        <f>general_device_image.description</f>
        <v>0</v>
      </c>
      <c r="ZP186" s="12">
        <f>general_device_image.description</f>
        <v>0</v>
      </c>
      <c r="ZQ186" s="12">
        <f>general_device_image.description</f>
        <v>0</v>
      </c>
      <c r="ZR186" s="12">
        <f>general_device_image.description</f>
        <v>0</v>
      </c>
      <c r="ZS186" s="12">
        <f>general_device_image.description</f>
        <v>0</v>
      </c>
      <c r="ZT186" s="12">
        <f>general_device_image.description</f>
        <v>0</v>
      </c>
      <c r="ZU186" s="12">
        <f>general_device_image.description</f>
        <v>0</v>
      </c>
      <c r="ZV186" s="12">
        <f>general_device_image.description</f>
        <v>0</v>
      </c>
      <c r="ZW186" s="12">
        <f>general_device_image.description</f>
        <v>0</v>
      </c>
      <c r="ZX186" s="12">
        <f>general_device_image.description</f>
        <v>0</v>
      </c>
      <c r="ZY186" s="12">
        <f>general_device_image.description</f>
        <v>0</v>
      </c>
      <c r="ZZ186" s="12">
        <f>general_device_image.description</f>
        <v>0</v>
      </c>
      <c r="AAA186" s="12">
        <f>general_device_image.description</f>
        <v>0</v>
      </c>
      <c r="AAB186" s="12">
        <f>general_device_image.description</f>
        <v>0</v>
      </c>
      <c r="AAC186" s="12">
        <f>general_device_image.description</f>
        <v>0</v>
      </c>
      <c r="AAD186" s="12">
        <f>general_device_image.description</f>
        <v>0</v>
      </c>
      <c r="AAE186" s="12">
        <f>general_device_image.description</f>
        <v>0</v>
      </c>
      <c r="AAF186" s="12">
        <f>general_device_image.description</f>
        <v>0</v>
      </c>
      <c r="AAG186" s="12">
        <f>general_device_image.description</f>
        <v>0</v>
      </c>
      <c r="AAH186" s="12">
        <f>general_device_image.description</f>
        <v>0</v>
      </c>
      <c r="AAI186" s="12">
        <f>general_device_image.description</f>
        <v>0</v>
      </c>
      <c r="AAJ186" s="12">
        <f>general_device_image.description</f>
        <v>0</v>
      </c>
      <c r="AAK186" s="12">
        <f>general_device_image.description</f>
        <v>0</v>
      </c>
      <c r="AAL186" s="12">
        <f>general_device_image.description</f>
        <v>0</v>
      </c>
      <c r="AAM186" s="12">
        <f>general_device_image.description</f>
        <v>0</v>
      </c>
      <c r="AAN186" s="12">
        <f>general_device_image.description</f>
        <v>0</v>
      </c>
      <c r="AAO186" s="12">
        <f>general_device_image.description</f>
        <v>0</v>
      </c>
      <c r="AAP186" s="12">
        <f>general_device_image.description</f>
        <v>0</v>
      </c>
      <c r="AAQ186" s="12">
        <f>general_device_image.description</f>
        <v>0</v>
      </c>
      <c r="AAR186" s="12">
        <f>general_device_image.description</f>
        <v>0</v>
      </c>
      <c r="AAS186" s="12">
        <f>general_device_image.description</f>
        <v>0</v>
      </c>
      <c r="AAT186" s="12">
        <f>general_device_image.description</f>
        <v>0</v>
      </c>
      <c r="AAU186" s="12">
        <f>general_device_image.description</f>
        <v>0</v>
      </c>
      <c r="AAV186" s="12">
        <f>general_device_image.description</f>
        <v>0</v>
      </c>
      <c r="AAW186" s="12">
        <f>general_device_image.description</f>
        <v>0</v>
      </c>
      <c r="AAX186" s="12">
        <f>general_device_image.description</f>
        <v>0</v>
      </c>
      <c r="AAY186" s="12">
        <f>general_device_image.description</f>
        <v>0</v>
      </c>
      <c r="AAZ186" s="12">
        <f>general_device_image.description</f>
        <v>0</v>
      </c>
      <c r="ABA186" s="12">
        <f>general_device_image.description</f>
        <v>0</v>
      </c>
      <c r="ABB186" s="12">
        <f>general_device_image.description</f>
        <v>0</v>
      </c>
      <c r="ABC186" s="12">
        <f>general_device_image.description</f>
        <v>0</v>
      </c>
      <c r="ABD186" s="12">
        <f>general_device_image.description</f>
        <v>0</v>
      </c>
      <c r="ABE186" s="12">
        <f>general_device_image.description</f>
        <v>0</v>
      </c>
      <c r="ABF186" s="12">
        <f>general_device_image.description</f>
        <v>0</v>
      </c>
      <c r="ABG186" s="12">
        <f>general_device_image.description</f>
        <v>0</v>
      </c>
      <c r="ABH186" s="12">
        <f>general_device_image.description</f>
        <v>0</v>
      </c>
      <c r="ABI186" s="12">
        <f>general_device_image.description</f>
        <v>0</v>
      </c>
      <c r="ABJ186" s="12">
        <f>general_device_image.description</f>
        <v>0</v>
      </c>
      <c r="ABK186" s="12">
        <f>general_device_image.description</f>
        <v>0</v>
      </c>
      <c r="ABL186" s="12">
        <f>general_device_image.description</f>
        <v>0</v>
      </c>
      <c r="ABM186" s="12">
        <f>general_device_image.description</f>
        <v>0</v>
      </c>
      <c r="ABN186" s="12">
        <f>general_device_image.description</f>
        <v>0</v>
      </c>
      <c r="ABO186" s="12">
        <f>general_device_image.description</f>
        <v>0</v>
      </c>
      <c r="ABP186" s="12">
        <f>general_device_image.description</f>
        <v>0</v>
      </c>
      <c r="ABQ186" s="12">
        <f>general_device_image.description</f>
        <v>0</v>
      </c>
      <c r="ABR186" s="12">
        <f>general_device_image.description</f>
        <v>0</v>
      </c>
      <c r="ABS186" s="12">
        <f>general_device_image.description</f>
        <v>0</v>
      </c>
      <c r="ABT186" s="12">
        <f>general_device_image.description</f>
        <v>0</v>
      </c>
      <c r="ABU186" s="12">
        <f>general_device_image.description</f>
        <v>0</v>
      </c>
      <c r="ABV186" s="12">
        <f>general_device_image.description</f>
        <v>0</v>
      </c>
      <c r="ABW186" s="12">
        <f>general_device_image.description</f>
        <v>0</v>
      </c>
      <c r="ABX186" s="12">
        <f>general_device_image.description</f>
        <v>0</v>
      </c>
      <c r="ABY186" s="12">
        <f>general_device_image.description</f>
        <v>0</v>
      </c>
      <c r="ABZ186" s="12">
        <f>general_device_image.description</f>
        <v>0</v>
      </c>
      <c r="ACA186" s="12">
        <f>general_device_image.description</f>
        <v>0</v>
      </c>
      <c r="ACB186" s="12">
        <f>general_device_image.description</f>
        <v>0</v>
      </c>
      <c r="ACC186" s="12">
        <f>general_device_image.description</f>
        <v>0</v>
      </c>
      <c r="ACD186" s="12">
        <f>general_device_image.description</f>
        <v>0</v>
      </c>
      <c r="ACE186" s="12">
        <f>general_device_image.description</f>
        <v>0</v>
      </c>
      <c r="ACF186" s="12">
        <f>general_device_image.description</f>
        <v>0</v>
      </c>
      <c r="ACG186" s="12">
        <f>general_device_image.description</f>
        <v>0</v>
      </c>
      <c r="ACH186" s="12">
        <f>general_device_image.description</f>
        <v>0</v>
      </c>
      <c r="ACI186" s="12">
        <f>general_device_image.description</f>
        <v>0</v>
      </c>
      <c r="ACJ186" s="12">
        <f>general_device_image.description</f>
        <v>0</v>
      </c>
      <c r="ACK186" s="12">
        <f>general_device_image.description</f>
        <v>0</v>
      </c>
      <c r="ACL186" s="12">
        <f>general_device_image.description</f>
        <v>0</v>
      </c>
      <c r="ACM186" s="12">
        <f>general_device_image.description</f>
        <v>0</v>
      </c>
      <c r="ACN186" s="12">
        <f>general_device_image.description</f>
        <v>0</v>
      </c>
      <c r="ACO186" s="12">
        <f>general_device_image.description</f>
        <v>0</v>
      </c>
      <c r="ACP186" s="12">
        <f>general_device_image.description</f>
        <v>0</v>
      </c>
      <c r="ACQ186" s="12">
        <f>general_device_image.description</f>
        <v>0</v>
      </c>
      <c r="ACR186" s="12">
        <f>general_device_image.description</f>
        <v>0</v>
      </c>
      <c r="ACS186" s="12">
        <f>general_device_image.description</f>
        <v>0</v>
      </c>
      <c r="ACT186" s="12">
        <f>general_device_image.description</f>
        <v>0</v>
      </c>
      <c r="ACU186" s="12">
        <f>general_device_image.description</f>
        <v>0</v>
      </c>
      <c r="ACV186" s="12">
        <f>general_device_image.description</f>
        <v>0</v>
      </c>
      <c r="ACW186" s="12">
        <f>general_device_image.description</f>
        <v>0</v>
      </c>
      <c r="ACX186" s="12">
        <f>general_device_image.description</f>
        <v>0</v>
      </c>
      <c r="ACY186" s="12">
        <f>general_device_image.description</f>
        <v>0</v>
      </c>
      <c r="ACZ186" s="12">
        <f>general_device_image.description</f>
        <v>0</v>
      </c>
      <c r="ADA186" s="12">
        <f>general_device_image.description</f>
        <v>0</v>
      </c>
      <c r="ADB186" s="12">
        <f>general_device_image.description</f>
        <v>0</v>
      </c>
      <c r="ADC186" s="12">
        <f>general_device_image.description</f>
        <v>0</v>
      </c>
      <c r="ADD186" s="12">
        <f>general_device_image.description</f>
        <v>0</v>
      </c>
      <c r="ADE186" s="12">
        <f>general_device_image.description</f>
        <v>0</v>
      </c>
      <c r="ADF186" s="12">
        <f>general_device_image.description</f>
        <v>0</v>
      </c>
      <c r="ADG186" s="12">
        <f>general_device_image.description</f>
        <v>0</v>
      </c>
      <c r="ADH186" s="12">
        <f>general_device_image.description</f>
        <v>0</v>
      </c>
      <c r="ADI186" s="12">
        <f>general_device_image.description</f>
        <v>0</v>
      </c>
      <c r="ADJ186" s="12">
        <f>general_device_image.description</f>
        <v>0</v>
      </c>
      <c r="ADK186" s="12">
        <f>general_device_image.description</f>
        <v>0</v>
      </c>
      <c r="ADL186" s="12">
        <f>general_device_image.description</f>
        <v>0</v>
      </c>
      <c r="ADM186" s="12">
        <f>general_device_image.description</f>
        <v>0</v>
      </c>
      <c r="ADN186" s="12">
        <f>general_device_image.description</f>
        <v>0</v>
      </c>
      <c r="ADO186" s="12">
        <f>general_device_image.description</f>
        <v>0</v>
      </c>
      <c r="ADP186" s="12">
        <f>general_device_image.description</f>
        <v>0</v>
      </c>
      <c r="ADQ186" s="12">
        <f>general_device_image.description</f>
        <v>0</v>
      </c>
      <c r="ADR186" s="12">
        <f>general_device_image.description</f>
        <v>0</v>
      </c>
      <c r="ADS186" s="12">
        <f>general_device_image.description</f>
        <v>0</v>
      </c>
      <c r="ADT186" s="12">
        <f>general_device_image.description</f>
        <v>0</v>
      </c>
      <c r="ADU186" s="12">
        <f>general_device_image.description</f>
        <v>0</v>
      </c>
      <c r="ADV186" s="12">
        <f>general_device_image.description</f>
        <v>0</v>
      </c>
      <c r="ADW186" s="12">
        <f>general_device_image.description</f>
        <v>0</v>
      </c>
      <c r="ADX186" s="12">
        <f>general_device_image.description</f>
        <v>0</v>
      </c>
      <c r="ADY186" s="12">
        <f>general_device_image.description</f>
        <v>0</v>
      </c>
      <c r="ADZ186" s="12">
        <f>general_device_image.description</f>
        <v>0</v>
      </c>
      <c r="AEA186" s="12">
        <f>general_device_image.description</f>
        <v>0</v>
      </c>
      <c r="AEB186" s="12">
        <f>general_device_image.description</f>
        <v>0</v>
      </c>
      <c r="AEC186" s="12">
        <f>general_device_image.description</f>
        <v>0</v>
      </c>
      <c r="AED186" s="12">
        <f>general_device_image.description</f>
        <v>0</v>
      </c>
      <c r="AEE186" s="12">
        <f>general_device_image.description</f>
        <v>0</v>
      </c>
      <c r="AEF186" s="12">
        <f>general_device_image.description</f>
        <v>0</v>
      </c>
      <c r="AEG186" s="12">
        <f>general_device_image.description</f>
        <v>0</v>
      </c>
      <c r="AEH186" s="12">
        <f>general_device_image.description</f>
        <v>0</v>
      </c>
      <c r="AEI186" s="12">
        <f>general_device_image.description</f>
        <v>0</v>
      </c>
      <c r="AEJ186" s="12">
        <f>general_device_image.description</f>
        <v>0</v>
      </c>
      <c r="AEK186" s="12">
        <f>general_device_image.description</f>
        <v>0</v>
      </c>
      <c r="AEL186" s="12">
        <f>general_device_image.description</f>
        <v>0</v>
      </c>
      <c r="AEM186" s="12">
        <f>general_device_image.description</f>
        <v>0</v>
      </c>
      <c r="AEN186" s="12">
        <f>general_device_image.description</f>
        <v>0</v>
      </c>
      <c r="AEO186" s="12">
        <f>general_device_image.description</f>
        <v>0</v>
      </c>
      <c r="AEP186" s="12">
        <f>general_device_image.description</f>
        <v>0</v>
      </c>
      <c r="AEQ186" s="12">
        <f>general_device_image.description</f>
        <v>0</v>
      </c>
      <c r="AER186" s="12">
        <f>general_device_image.description</f>
        <v>0</v>
      </c>
      <c r="AES186" s="12">
        <f>general_device_image.description</f>
        <v>0</v>
      </c>
      <c r="AET186" s="12">
        <f>general_device_image.description</f>
        <v>0</v>
      </c>
      <c r="AEU186" s="12">
        <f>general_device_image.description</f>
        <v>0</v>
      </c>
      <c r="AEV186" s="12">
        <f>general_device_image.description</f>
        <v>0</v>
      </c>
      <c r="AEW186" s="12">
        <f>general_device_image.description</f>
        <v>0</v>
      </c>
      <c r="AEX186" s="12">
        <f>general_device_image.description</f>
        <v>0</v>
      </c>
      <c r="AEY186" s="12">
        <f>general_device_image.description</f>
        <v>0</v>
      </c>
      <c r="AEZ186" s="12">
        <f>general_device_image.description</f>
        <v>0</v>
      </c>
      <c r="AFA186" s="12">
        <f>general_device_image.description</f>
        <v>0</v>
      </c>
      <c r="AFB186" s="12">
        <f>general_device_image.description</f>
        <v>0</v>
      </c>
      <c r="AFC186" s="12">
        <f>general_device_image.description</f>
        <v>0</v>
      </c>
      <c r="AFD186" s="12">
        <f>general_device_image.description</f>
        <v>0</v>
      </c>
      <c r="AFE186" s="12">
        <f>general_device_image.description</f>
        <v>0</v>
      </c>
      <c r="AFF186" s="12">
        <f>general_device_image.description</f>
        <v>0</v>
      </c>
      <c r="AFG186" s="12">
        <f>general_device_image.description</f>
        <v>0</v>
      </c>
      <c r="AFH186" s="12">
        <f>general_device_image.description</f>
        <v>0</v>
      </c>
      <c r="AFI186" s="12">
        <f>general_device_image.description</f>
        <v>0</v>
      </c>
      <c r="AFJ186" s="12">
        <f>general_device_image.description</f>
        <v>0</v>
      </c>
      <c r="AFK186" s="12">
        <f>general_device_image.description</f>
        <v>0</v>
      </c>
      <c r="AFL186" s="12">
        <f>general_device_image.description</f>
        <v>0</v>
      </c>
      <c r="AFM186" s="12">
        <f>general_device_image.description</f>
        <v>0</v>
      </c>
      <c r="AFN186" s="12">
        <f>general_device_image.description</f>
        <v>0</v>
      </c>
      <c r="AFO186" s="12">
        <f>general_device_image.description</f>
        <v>0</v>
      </c>
      <c r="AFP186" s="12">
        <f>general_device_image.description</f>
        <v>0</v>
      </c>
      <c r="AFQ186" s="12">
        <f>general_device_image.description</f>
        <v>0</v>
      </c>
      <c r="AFR186" s="12">
        <f>general_device_image.description</f>
        <v>0</v>
      </c>
      <c r="AFS186" s="12">
        <f>general_device_image.description</f>
        <v>0</v>
      </c>
      <c r="AFT186" s="12">
        <f>general_device_image.description</f>
        <v>0</v>
      </c>
      <c r="AFU186" s="12">
        <f>general_device_image.description</f>
        <v>0</v>
      </c>
      <c r="AFV186" s="12">
        <f>general_device_image.description</f>
        <v>0</v>
      </c>
      <c r="AFW186" s="12">
        <f>general_device_image.description</f>
        <v>0</v>
      </c>
      <c r="AFX186" s="12">
        <f>general_device_image.description</f>
        <v>0</v>
      </c>
      <c r="AFY186" s="12">
        <f>general_device_image.description</f>
        <v>0</v>
      </c>
      <c r="AFZ186" s="12">
        <f>general_device_image.description</f>
        <v>0</v>
      </c>
      <c r="AGA186" s="12">
        <f>general_device_image.description</f>
        <v>0</v>
      </c>
      <c r="AGB186" s="12">
        <f>general_device_image.description</f>
        <v>0</v>
      </c>
      <c r="AGC186" s="12">
        <f>general_device_image.description</f>
        <v>0</v>
      </c>
      <c r="AGD186" s="12">
        <f>general_device_image.description</f>
        <v>0</v>
      </c>
      <c r="AGE186" s="12">
        <f>general_device_image.description</f>
        <v>0</v>
      </c>
      <c r="AGF186" s="12">
        <f>general_device_image.description</f>
        <v>0</v>
      </c>
      <c r="AGG186" s="12">
        <f>general_device_image.description</f>
        <v>0</v>
      </c>
      <c r="AGH186" s="12">
        <f>general_device_image.description</f>
        <v>0</v>
      </c>
      <c r="AGI186" s="12">
        <f>general_device_image.description</f>
        <v>0</v>
      </c>
      <c r="AGJ186" s="12">
        <f>general_device_image.description</f>
        <v>0</v>
      </c>
      <c r="AGK186" s="12">
        <f>general_device_image.description</f>
        <v>0</v>
      </c>
      <c r="AGL186" s="12">
        <f>general_device_image.description</f>
        <v>0</v>
      </c>
      <c r="AGM186" s="12">
        <f>general_device_image.description</f>
        <v>0</v>
      </c>
      <c r="AGN186" s="12">
        <f>general_device_image.description</f>
        <v>0</v>
      </c>
      <c r="AGO186" s="12">
        <f>general_device_image.description</f>
        <v>0</v>
      </c>
      <c r="AGP186" s="12">
        <f>general_device_image.description</f>
        <v>0</v>
      </c>
      <c r="AGQ186" s="12">
        <f>general_device_image.description</f>
        <v>0</v>
      </c>
      <c r="AGR186" s="12">
        <f>general_device_image.description</f>
        <v>0</v>
      </c>
      <c r="AGS186" s="12">
        <f>general_device_image.description</f>
        <v>0</v>
      </c>
      <c r="AGT186" s="12">
        <f>general_device_image.description</f>
        <v>0</v>
      </c>
      <c r="AGU186" s="12">
        <f>general_device_image.description</f>
        <v>0</v>
      </c>
      <c r="AGV186" s="12">
        <f>general_device_image.description</f>
        <v>0</v>
      </c>
      <c r="AGW186" s="12">
        <f>general_device_image.description</f>
        <v>0</v>
      </c>
      <c r="AGX186" s="12">
        <f>general_device_image.description</f>
        <v>0</v>
      </c>
      <c r="AGY186" s="12">
        <f>general_device_image.description</f>
        <v>0</v>
      </c>
      <c r="AGZ186" s="12">
        <f>general_device_image.description</f>
        <v>0</v>
      </c>
      <c r="AHA186" s="12">
        <f>general_device_image.description</f>
        <v>0</v>
      </c>
      <c r="AHB186" s="12">
        <f>general_device_image.description</f>
        <v>0</v>
      </c>
      <c r="AHC186" s="12">
        <f>general_device_image.description</f>
        <v>0</v>
      </c>
      <c r="AHD186" s="12">
        <f>general_device_image.description</f>
        <v>0</v>
      </c>
      <c r="AHE186" s="12">
        <f>general_device_image.description</f>
        <v>0</v>
      </c>
      <c r="AHF186" s="12">
        <f>general_device_image.description</f>
        <v>0</v>
      </c>
      <c r="AHG186" s="12">
        <f>general_device_image.description</f>
        <v>0</v>
      </c>
      <c r="AHH186" s="12">
        <f>general_device_image.description</f>
        <v>0</v>
      </c>
      <c r="AHI186" s="12">
        <f>general_device_image.description</f>
        <v>0</v>
      </c>
      <c r="AHJ186" s="12">
        <f>general_device_image.description</f>
        <v>0</v>
      </c>
      <c r="AHK186" s="12">
        <f>general_device_image.description</f>
        <v>0</v>
      </c>
      <c r="AHL186" s="12">
        <f>general_device_image.description</f>
        <v>0</v>
      </c>
      <c r="AHM186" s="12">
        <f>general_device_image.description</f>
        <v>0</v>
      </c>
      <c r="AHN186" s="12">
        <f>general_device_image.description</f>
        <v>0</v>
      </c>
      <c r="AHO186" s="12">
        <f>general_device_image.description</f>
        <v>0</v>
      </c>
      <c r="AHP186" s="12">
        <f>general_device_image.description</f>
        <v>0</v>
      </c>
      <c r="AHQ186" s="12">
        <f>general_device_image.description</f>
        <v>0</v>
      </c>
      <c r="AHR186" s="12">
        <f>general_device_image.description</f>
        <v>0</v>
      </c>
      <c r="AHS186" s="12">
        <f>general_device_image.description</f>
        <v>0</v>
      </c>
      <c r="AHT186" s="12">
        <f>general_device_image.description</f>
        <v>0</v>
      </c>
      <c r="AHU186" s="12">
        <f>general_device_image.description</f>
        <v>0</v>
      </c>
      <c r="AHV186" s="12">
        <f>general_device_image.description</f>
        <v>0</v>
      </c>
      <c r="AHW186" s="12">
        <f>general_device_image.description</f>
        <v>0</v>
      </c>
      <c r="AHX186" s="12">
        <f>general_device_image.description</f>
        <v>0</v>
      </c>
      <c r="AHY186" s="12">
        <f>general_device_image.description</f>
        <v>0</v>
      </c>
      <c r="AHZ186" s="12">
        <f>general_device_image.description</f>
        <v>0</v>
      </c>
      <c r="AIA186" s="12">
        <f>general_device_image.description</f>
        <v>0</v>
      </c>
      <c r="AIB186" s="12">
        <f>general_device_image.description</f>
        <v>0</v>
      </c>
      <c r="AIC186" s="12">
        <f>general_device_image.description</f>
        <v>0</v>
      </c>
      <c r="AID186" s="12">
        <f>general_device_image.description</f>
        <v>0</v>
      </c>
      <c r="AIE186" s="12">
        <f>general_device_image.description</f>
        <v>0</v>
      </c>
      <c r="AIF186" s="12">
        <f>general_device_image.description</f>
        <v>0</v>
      </c>
      <c r="AIG186" s="12">
        <f>general_device_image.description</f>
        <v>0</v>
      </c>
      <c r="AIH186" s="12">
        <f>general_device_image.description</f>
        <v>0</v>
      </c>
      <c r="AII186" s="12">
        <f>general_device_image.description</f>
        <v>0</v>
      </c>
      <c r="AIJ186" s="12">
        <f>general_device_image.description</f>
        <v>0</v>
      </c>
      <c r="AIK186" s="12">
        <f>general_device_image.description</f>
        <v>0</v>
      </c>
      <c r="AIL186" s="12">
        <f>general_device_image.description</f>
        <v>0</v>
      </c>
      <c r="AIM186" s="12">
        <f>general_device_image.description</f>
        <v>0</v>
      </c>
      <c r="AIN186" s="12">
        <f>general_device_image.description</f>
        <v>0</v>
      </c>
      <c r="AIO186" s="12">
        <f>general_device_image.description</f>
        <v>0</v>
      </c>
      <c r="AIP186" s="12">
        <f>general_device_image.description</f>
        <v>0</v>
      </c>
      <c r="AIQ186" s="12">
        <f>general_device_image.description</f>
        <v>0</v>
      </c>
      <c r="AIR186" s="12">
        <f>general_device_image.description</f>
        <v>0</v>
      </c>
      <c r="AIS186" s="12">
        <f>general_device_image.description</f>
        <v>0</v>
      </c>
      <c r="AIT186" s="12">
        <f>general_device_image.description</f>
        <v>0</v>
      </c>
      <c r="AIU186" s="12">
        <f>general_device_image.description</f>
        <v>0</v>
      </c>
      <c r="AIV186" s="12">
        <f>general_device_image.description</f>
        <v>0</v>
      </c>
      <c r="AIW186" s="12">
        <f>general_device_image.description</f>
        <v>0</v>
      </c>
      <c r="AIX186" s="12">
        <f>general_device_image.description</f>
        <v>0</v>
      </c>
      <c r="AIY186" s="12">
        <f>general_device_image.description</f>
        <v>0</v>
      </c>
      <c r="AIZ186" s="12">
        <f>general_device_image.description</f>
        <v>0</v>
      </c>
      <c r="AJA186" s="12">
        <f>general_device_image.description</f>
        <v>0</v>
      </c>
      <c r="AJB186" s="12">
        <f>general_device_image.description</f>
        <v>0</v>
      </c>
      <c r="AJC186" s="12">
        <f>general_device_image.description</f>
        <v>0</v>
      </c>
      <c r="AJD186" s="12">
        <f>general_device_image.description</f>
        <v>0</v>
      </c>
      <c r="AJE186" s="12">
        <f>general_device_image.description</f>
        <v>0</v>
      </c>
      <c r="AJF186" s="12">
        <f>general_device_image.description</f>
        <v>0</v>
      </c>
      <c r="AJG186" s="12">
        <f>general_device_image.description</f>
        <v>0</v>
      </c>
      <c r="AJH186" s="12">
        <f>general_device_image.description</f>
        <v>0</v>
      </c>
      <c r="AJI186" s="12">
        <f>general_device_image.description</f>
        <v>0</v>
      </c>
      <c r="AJJ186" s="12">
        <f>general_device_image.description</f>
        <v>0</v>
      </c>
      <c r="AJK186" s="12">
        <f>general_device_image.description</f>
        <v>0</v>
      </c>
      <c r="AJL186" s="12">
        <f>general_device_image.description</f>
        <v>0</v>
      </c>
      <c r="AJM186" s="12">
        <f>general_device_image.description</f>
        <v>0</v>
      </c>
      <c r="AJN186" s="12">
        <f>general_device_image.description</f>
        <v>0</v>
      </c>
      <c r="AJO186" s="12">
        <f>general_device_image.description</f>
        <v>0</v>
      </c>
      <c r="AJP186" s="12">
        <f>general_device_image.description</f>
        <v>0</v>
      </c>
      <c r="AJQ186" s="12">
        <f>general_device_image.description</f>
        <v>0</v>
      </c>
      <c r="AJR186" s="12">
        <f>general_device_image.description</f>
        <v>0</v>
      </c>
      <c r="AJS186" s="12">
        <f>general_device_image.description</f>
        <v>0</v>
      </c>
      <c r="AJT186" s="12">
        <f>general_device_image.description</f>
        <v>0</v>
      </c>
      <c r="AJU186" s="12">
        <f>general_device_image.description</f>
        <v>0</v>
      </c>
      <c r="AJV186" s="12">
        <f>general_device_image.description</f>
        <v>0</v>
      </c>
      <c r="AJW186" s="12">
        <f>general_device_image.description</f>
        <v>0</v>
      </c>
      <c r="AJX186" s="12">
        <f>general_device_image.description</f>
        <v>0</v>
      </c>
      <c r="AJY186" s="12">
        <f>general_device_image.description</f>
        <v>0</v>
      </c>
      <c r="AJZ186" s="12">
        <f>general_device_image.description</f>
        <v>0</v>
      </c>
      <c r="AKA186" s="12">
        <f>general_device_image.description</f>
        <v>0</v>
      </c>
      <c r="AKB186" s="12">
        <f>general_device_image.description</f>
        <v>0</v>
      </c>
      <c r="AKC186" s="12">
        <f>general_device_image.description</f>
        <v>0</v>
      </c>
      <c r="AKD186" s="12">
        <f>general_device_image.description</f>
        <v>0</v>
      </c>
      <c r="AKE186" s="12">
        <f>general_device_image.description</f>
        <v>0</v>
      </c>
      <c r="AKF186" s="12">
        <f>general_device_image.description</f>
        <v>0</v>
      </c>
      <c r="AKG186" s="12">
        <f>general_device_image.description</f>
        <v>0</v>
      </c>
      <c r="AKH186" s="12">
        <f>general_device_image.description</f>
        <v>0</v>
      </c>
      <c r="AKI186" s="12">
        <f>general_device_image.description</f>
        <v>0</v>
      </c>
      <c r="AKJ186" s="12">
        <f>general_device_image.description</f>
        <v>0</v>
      </c>
      <c r="AKK186" s="12">
        <f>general_device_image.description</f>
        <v>0</v>
      </c>
      <c r="AKL186" s="12">
        <f>general_device_image.description</f>
        <v>0</v>
      </c>
      <c r="AKM186" s="12">
        <f>general_device_image.description</f>
        <v>0</v>
      </c>
      <c r="AKN186" s="12">
        <f>general_device_image.description</f>
        <v>0</v>
      </c>
      <c r="AKO186" s="12">
        <f>general_device_image.description</f>
        <v>0</v>
      </c>
      <c r="AKP186" s="12">
        <f>general_device_image.description</f>
        <v>0</v>
      </c>
      <c r="AKQ186" s="12">
        <f>general_device_image.description</f>
        <v>0</v>
      </c>
      <c r="AKR186" s="12">
        <f>general_device_image.description</f>
        <v>0</v>
      </c>
      <c r="AKS186" s="12">
        <f>general_device_image.description</f>
        <v>0</v>
      </c>
      <c r="AKT186" s="12">
        <f>general_device_image.description</f>
        <v>0</v>
      </c>
      <c r="AKU186" s="12">
        <f>general_device_image.description</f>
        <v>0</v>
      </c>
      <c r="AKV186" s="12">
        <f>general_device_image.description</f>
        <v>0</v>
      </c>
      <c r="AKW186" s="12">
        <f>general_device_image.description</f>
        <v>0</v>
      </c>
      <c r="AKX186" s="12">
        <f>general_device_image.description</f>
        <v>0</v>
      </c>
      <c r="AKY186" s="12">
        <f>general_device_image.description</f>
        <v>0</v>
      </c>
      <c r="AKZ186" s="12">
        <f>general_device_image.description</f>
        <v>0</v>
      </c>
      <c r="ALA186" s="12">
        <f>general_device_image.description</f>
        <v>0</v>
      </c>
      <c r="ALB186" s="12">
        <f>general_device_image.description</f>
        <v>0</v>
      </c>
      <c r="ALC186" s="12">
        <f>general_device_image.description</f>
        <v>0</v>
      </c>
      <c r="ALD186" s="12">
        <f>general_device_image.description</f>
        <v>0</v>
      </c>
      <c r="ALE186" s="12">
        <f>general_device_image.description</f>
        <v>0</v>
      </c>
      <c r="ALF186" s="12">
        <f>general_device_image.description</f>
        <v>0</v>
      </c>
      <c r="ALG186" s="12">
        <f>general_device_image.description</f>
        <v>0</v>
      </c>
      <c r="ALH186" s="12">
        <f>general_device_image.description</f>
        <v>0</v>
      </c>
      <c r="ALI186" s="12">
        <f>general_device_image.description</f>
        <v>0</v>
      </c>
      <c r="ALJ186" s="12">
        <f>general_device_image.description</f>
        <v>0</v>
      </c>
      <c r="ALK186" s="12">
        <f>general_device_image.description</f>
        <v>0</v>
      </c>
      <c r="ALL186" s="12">
        <f>general_device_image.description</f>
        <v>0</v>
      </c>
      <c r="ALM186" s="12">
        <f>general_device_image.description</f>
        <v>0</v>
      </c>
      <c r="ALN186" s="12">
        <f>general_device_image.description</f>
        <v>0</v>
      </c>
      <c r="ALO186" s="12">
        <f>general_device_image.description</f>
        <v>0</v>
      </c>
      <c r="ALP186" s="12">
        <f>general_device_image.description</f>
        <v>0</v>
      </c>
      <c r="ALQ186" s="12">
        <f>general_device_image.description</f>
        <v>0</v>
      </c>
      <c r="ALR186" s="12">
        <f>general_device_image.description</f>
        <v>0</v>
      </c>
      <c r="ALS186" s="12">
        <f>general_device_image.description</f>
        <v>0</v>
      </c>
      <c r="ALT186" s="12">
        <f>general_device_image.description</f>
        <v>0</v>
      </c>
      <c r="ALU186" s="12">
        <f>general_device_image.description</f>
        <v>0</v>
      </c>
      <c r="ALV186" s="12">
        <f>general_device_image.description</f>
        <v>0</v>
      </c>
      <c r="ALW186" s="12">
        <f>general_device_image.description</f>
        <v>0</v>
      </c>
      <c r="ALX186" s="12">
        <f>general_device_image.description</f>
        <v>0</v>
      </c>
      <c r="ALY186" s="12">
        <f>general_device_image.description</f>
        <v>0</v>
      </c>
      <c r="ALZ186" s="12">
        <f>general_device_image.description</f>
        <v>0</v>
      </c>
      <c r="AMA186" s="12">
        <f>general_device_image.description</f>
        <v>0</v>
      </c>
      <c r="AMB186" s="12">
        <f>general_device_image.description</f>
        <v>0</v>
      </c>
      <c r="AMC186" s="12">
        <f>general_device_image.description</f>
        <v>0</v>
      </c>
      <c r="AMD186" s="12">
        <f>general_device_image.description</f>
        <v>0</v>
      </c>
      <c r="AME186" s="12">
        <f>general_device_image.description</f>
        <v>0</v>
      </c>
      <c r="AMF186" s="12">
        <f>general_device_image.description</f>
        <v>0</v>
      </c>
      <c r="AMG186" s="12">
        <f>general_device_image.description</f>
        <v>0</v>
      </c>
      <c r="AMH186" s="12">
        <f>general_device_image.description</f>
        <v>0</v>
      </c>
      <c r="AMI186" s="12">
        <f>general_device_image.description</f>
        <v>0</v>
      </c>
      <c r="AMJ186" s="12">
        <f>general_device_image.description</f>
        <v>0</v>
      </c>
      <c r="AMK186" s="12">
        <f>general_device_image.description</f>
        <v>0</v>
      </c>
      <c r="AML186" s="12">
        <f>general_device_image.description</f>
        <v>0</v>
      </c>
      <c r="AMM186" s="12">
        <f>general_device_image.description</f>
        <v>0</v>
      </c>
      <c r="AMN186" s="12">
        <f>general_device_image.description</f>
        <v>0</v>
      </c>
      <c r="AMO186" s="12">
        <f>general_device_image.description</f>
        <v>0</v>
      </c>
      <c r="AMP186" s="12">
        <f>general_device_image.description</f>
        <v>0</v>
      </c>
      <c r="AMQ186" s="12">
        <f>general_device_image.description</f>
        <v>0</v>
      </c>
      <c r="AMR186" s="12">
        <f>general_device_image.description</f>
        <v>0</v>
      </c>
      <c r="AMS186" s="12">
        <f>general_device_image.description</f>
        <v>0</v>
      </c>
      <c r="AMT186" s="12">
        <f>general_device_image.description</f>
        <v>0</v>
      </c>
      <c r="AMU186" s="12">
        <f>general_device_image.description</f>
        <v>0</v>
      </c>
      <c r="AMV186" s="12">
        <f>general_device_image.description</f>
        <v>0</v>
      </c>
      <c r="AMW186" s="12">
        <f>general_device_image.description</f>
        <v>0</v>
      </c>
      <c r="AMX186" s="12">
        <f>general_device_image.description</f>
        <v>0</v>
      </c>
      <c r="AMY186" s="12">
        <f>general_device_image.description</f>
        <v>0</v>
      </c>
      <c r="AMZ186" s="12">
        <f>general_device_image.description</f>
        <v>0</v>
      </c>
      <c r="ANA186" s="12">
        <f>general_device_image.description</f>
        <v>0</v>
      </c>
      <c r="ANB186" s="12">
        <f>general_device_image.description</f>
        <v>0</v>
      </c>
      <c r="ANC186" s="12">
        <f>general_device_image.description</f>
        <v>0</v>
      </c>
      <c r="AND186" s="12">
        <f>general_device_image.description</f>
        <v>0</v>
      </c>
      <c r="ANE186" s="12">
        <f>general_device_image.description</f>
        <v>0</v>
      </c>
      <c r="ANF186" s="12">
        <f>general_device_image.description</f>
        <v>0</v>
      </c>
      <c r="ANG186" s="12">
        <f>general_device_image.description</f>
        <v>0</v>
      </c>
      <c r="ANH186" s="12">
        <f>general_device_image.description</f>
        <v>0</v>
      </c>
      <c r="ANI186" s="12">
        <f>general_device_image.description</f>
        <v>0</v>
      </c>
      <c r="ANJ186" s="12">
        <f>general_device_image.description</f>
        <v>0</v>
      </c>
      <c r="ANK186" s="12">
        <f>general_device_image.description</f>
        <v>0</v>
      </c>
      <c r="ANL186" s="12">
        <f>general_device_image.description</f>
        <v>0</v>
      </c>
      <c r="ANM186" s="12">
        <f>general_device_image.description</f>
        <v>0</v>
      </c>
      <c r="ANN186" s="12">
        <f>general_device_image.description</f>
        <v>0</v>
      </c>
      <c r="ANO186" s="12">
        <f>general_device_image.description</f>
        <v>0</v>
      </c>
      <c r="ANP186" s="12">
        <f>general_device_image.description</f>
        <v>0</v>
      </c>
      <c r="ANQ186" s="12">
        <f>general_device_image.description</f>
        <v>0</v>
      </c>
      <c r="ANR186" s="12">
        <f>general_device_image.description</f>
        <v>0</v>
      </c>
      <c r="ANS186" s="12">
        <f>general_device_image.description</f>
        <v>0</v>
      </c>
      <c r="ANT186" s="12">
        <f>general_device_image.description</f>
        <v>0</v>
      </c>
      <c r="ANU186" s="12">
        <f>general_device_image.description</f>
        <v>0</v>
      </c>
      <c r="ANV186" s="12">
        <f>general_device_image.description</f>
        <v>0</v>
      </c>
      <c r="ANW186" s="12">
        <f>general_device_image.description</f>
        <v>0</v>
      </c>
      <c r="ANX186" s="12">
        <f>general_device_image.description</f>
        <v>0</v>
      </c>
      <c r="ANY186" s="12">
        <f>general_device_image.description</f>
        <v>0</v>
      </c>
      <c r="ANZ186" s="12">
        <f>general_device_image.description</f>
        <v>0</v>
      </c>
      <c r="AOA186" s="12">
        <f>general_device_image.description</f>
        <v>0</v>
      </c>
      <c r="AOB186" s="12">
        <f>general_device_image.description</f>
        <v>0</v>
      </c>
      <c r="AOC186" s="12">
        <f>general_device_image.description</f>
        <v>0</v>
      </c>
      <c r="AOD186" s="12">
        <f>general_device_image.description</f>
        <v>0</v>
      </c>
      <c r="AOE186" s="12">
        <f>general_device_image.description</f>
        <v>0</v>
      </c>
      <c r="AOF186" s="12">
        <f>general_device_image.description</f>
        <v>0</v>
      </c>
      <c r="AOG186" s="12">
        <f>general_device_image.description</f>
        <v>0</v>
      </c>
      <c r="AOH186" s="12">
        <f>general_device_image.description</f>
        <v>0</v>
      </c>
      <c r="AOI186" s="12">
        <f>general_device_image.description</f>
        <v>0</v>
      </c>
      <c r="AOJ186" s="12">
        <f>general_device_image.description</f>
        <v>0</v>
      </c>
      <c r="AOK186" s="12">
        <f>general_device_image.description</f>
        <v>0</v>
      </c>
      <c r="AOL186" s="12">
        <f>general_device_image.description</f>
        <v>0</v>
      </c>
      <c r="AOM186" s="12">
        <f>general_device_image.description</f>
        <v>0</v>
      </c>
      <c r="AON186" s="12">
        <f>general_device_image.description</f>
        <v>0</v>
      </c>
      <c r="AOO186" s="12">
        <f>general_device_image.description</f>
        <v>0</v>
      </c>
      <c r="AOP186" s="12">
        <f>general_device_image.description</f>
        <v>0</v>
      </c>
      <c r="AOQ186" s="12">
        <f>general_device_image.description</f>
        <v>0</v>
      </c>
      <c r="AOR186" s="12">
        <f>general_device_image.description</f>
        <v>0</v>
      </c>
      <c r="AOS186" s="12">
        <f>general_device_image.description</f>
        <v>0</v>
      </c>
      <c r="AOT186" s="12">
        <f>general_device_image.description</f>
        <v>0</v>
      </c>
      <c r="AOU186" s="12">
        <f>general_device_image.description</f>
        <v>0</v>
      </c>
      <c r="AOV186" s="12">
        <f>general_device_image.description</f>
        <v>0</v>
      </c>
      <c r="AOW186" s="12">
        <f>general_device_image.description</f>
        <v>0</v>
      </c>
      <c r="AOX186" s="12">
        <f>general_device_image.description</f>
        <v>0</v>
      </c>
      <c r="AOY186" s="12">
        <f>general_device_image.description</f>
        <v>0</v>
      </c>
      <c r="AOZ186" s="12">
        <f>general_device_image.description</f>
        <v>0</v>
      </c>
      <c r="APA186" s="12">
        <f>general_device_image.description</f>
        <v>0</v>
      </c>
      <c r="APB186" s="12">
        <f>general_device_image.description</f>
        <v>0</v>
      </c>
      <c r="APC186" s="12">
        <f>general_device_image.description</f>
        <v>0</v>
      </c>
      <c r="APD186" s="12">
        <f>general_device_image.description</f>
        <v>0</v>
      </c>
      <c r="APE186" s="12">
        <f>general_device_image.description</f>
        <v>0</v>
      </c>
      <c r="APF186" s="12">
        <f>general_device_image.description</f>
        <v>0</v>
      </c>
      <c r="APG186" s="12">
        <f>general_device_image.description</f>
        <v>0</v>
      </c>
      <c r="APH186" s="12">
        <f>general_device_image.description</f>
        <v>0</v>
      </c>
      <c r="API186" s="12">
        <f>general_device_image.description</f>
        <v>0</v>
      </c>
      <c r="APJ186" s="12">
        <f>general_device_image.description</f>
        <v>0</v>
      </c>
      <c r="APK186" s="12">
        <f>general_device_image.description</f>
        <v>0</v>
      </c>
      <c r="APL186" s="12">
        <f>general_device_image.description</f>
        <v>0</v>
      </c>
      <c r="APM186" s="12">
        <f>general_device_image.description</f>
        <v>0</v>
      </c>
      <c r="APN186" s="12">
        <f>general_device_image.description</f>
        <v>0</v>
      </c>
      <c r="APO186" s="12">
        <f>general_device_image.description</f>
        <v>0</v>
      </c>
      <c r="APP186" s="12">
        <f>general_device_image.description</f>
        <v>0</v>
      </c>
      <c r="APQ186" s="12">
        <f>general_device_image.description</f>
        <v>0</v>
      </c>
      <c r="APR186" s="12">
        <f>general_device_image.description</f>
        <v>0</v>
      </c>
      <c r="APS186" s="12">
        <f>general_device_image.description</f>
        <v>0</v>
      </c>
      <c r="APT186" s="12">
        <f>general_device_image.description</f>
        <v>0</v>
      </c>
      <c r="APU186" s="12">
        <f>general_device_image.description</f>
        <v>0</v>
      </c>
      <c r="APV186" s="12">
        <f>general_device_image.description</f>
        <v>0</v>
      </c>
      <c r="APW186" s="12">
        <f>general_device_image.description</f>
        <v>0</v>
      </c>
      <c r="APX186" s="12">
        <f>general_device_image.description</f>
        <v>0</v>
      </c>
      <c r="APY186" s="12">
        <f>general_device_image.description</f>
        <v>0</v>
      </c>
      <c r="APZ186" s="12">
        <f>general_device_image.description</f>
        <v>0</v>
      </c>
      <c r="AQA186" s="12">
        <f>general_device_image.description</f>
        <v>0</v>
      </c>
      <c r="AQB186" s="12">
        <f>general_device_image.description</f>
        <v>0</v>
      </c>
      <c r="AQC186" s="12">
        <f>general_device_image.description</f>
        <v>0</v>
      </c>
      <c r="AQD186" s="12">
        <f>general_device_image.description</f>
        <v>0</v>
      </c>
      <c r="AQE186" s="12">
        <f>general_device_image.description</f>
        <v>0</v>
      </c>
      <c r="AQF186" s="12">
        <f>general_device_image.description</f>
        <v>0</v>
      </c>
      <c r="AQG186" s="12">
        <f>general_device_image.description</f>
        <v>0</v>
      </c>
      <c r="AQH186" s="12">
        <f>general_device_image.description</f>
        <v>0</v>
      </c>
      <c r="AQI186" s="12">
        <f>general_device_image.description</f>
        <v>0</v>
      </c>
      <c r="AQJ186" s="12">
        <f>general_device_image.description</f>
        <v>0</v>
      </c>
      <c r="AQK186" s="12">
        <f>general_device_image.description</f>
        <v>0</v>
      </c>
      <c r="AQL186" s="12">
        <f>general_device_image.description</f>
        <v>0</v>
      </c>
      <c r="AQM186" s="12">
        <f>general_device_image.description</f>
        <v>0</v>
      </c>
      <c r="AQN186" s="12">
        <f>general_device_image.description</f>
        <v>0</v>
      </c>
      <c r="AQO186" s="12">
        <f>general_device_image.description</f>
        <v>0</v>
      </c>
      <c r="AQP186" s="12">
        <f>general_device_image.description</f>
        <v>0</v>
      </c>
      <c r="AQQ186" s="12">
        <f>general_device_image.description</f>
        <v>0</v>
      </c>
      <c r="AQR186" s="12">
        <f>general_device_image.description</f>
        <v>0</v>
      </c>
      <c r="AQS186" s="12">
        <f>general_device_image.description</f>
        <v>0</v>
      </c>
      <c r="AQT186" s="12">
        <f>general_device_image.description</f>
        <v>0</v>
      </c>
      <c r="AQU186" s="12">
        <f>general_device_image.description</f>
        <v>0</v>
      </c>
      <c r="AQV186" s="12">
        <f>general_device_image.description</f>
        <v>0</v>
      </c>
      <c r="AQW186" s="12">
        <f>general_device_image.description</f>
        <v>0</v>
      </c>
      <c r="AQX186" s="12">
        <f>general_device_image.description</f>
        <v>0</v>
      </c>
      <c r="AQY186" s="12">
        <f>general_device_image.description</f>
        <v>0</v>
      </c>
      <c r="AQZ186" s="12">
        <f>general_device_image.description</f>
        <v>0</v>
      </c>
      <c r="ARA186" s="12">
        <f>general_device_image.description</f>
        <v>0</v>
      </c>
      <c r="ARB186" s="12">
        <f>general_device_image.description</f>
        <v>0</v>
      </c>
      <c r="ARC186" s="12">
        <f>general_device_image.description</f>
        <v>0</v>
      </c>
      <c r="ARD186" s="12">
        <f>general_device_image.description</f>
        <v>0</v>
      </c>
      <c r="ARE186" s="12">
        <f>general_device_image.description</f>
        <v>0</v>
      </c>
      <c r="ARF186" s="12">
        <f>general_device_image.description</f>
        <v>0</v>
      </c>
      <c r="ARG186" s="12">
        <f>general_device_image.description</f>
        <v>0</v>
      </c>
      <c r="ARH186" s="12">
        <f>general_device_image.description</f>
        <v>0</v>
      </c>
      <c r="ARI186" s="12">
        <f>general_device_image.description</f>
        <v>0</v>
      </c>
      <c r="ARJ186" s="12">
        <f>general_device_image.description</f>
        <v>0</v>
      </c>
      <c r="ARK186" s="12">
        <f>general_device_image.description</f>
        <v>0</v>
      </c>
      <c r="ARL186" s="12">
        <f>general_device_image.description</f>
        <v>0</v>
      </c>
      <c r="ARM186" s="12">
        <f>general_device_image.description</f>
        <v>0</v>
      </c>
      <c r="ARN186" s="12">
        <f>general_device_image.description</f>
        <v>0</v>
      </c>
      <c r="ARO186" s="12">
        <f>general_device_image.description</f>
        <v>0</v>
      </c>
      <c r="ARP186" s="12">
        <f>general_device_image.description</f>
        <v>0</v>
      </c>
      <c r="ARQ186" s="12">
        <f>general_device_image.description</f>
        <v>0</v>
      </c>
      <c r="ARR186" s="12">
        <f>general_device_image.description</f>
        <v>0</v>
      </c>
      <c r="ARS186" s="12">
        <f>general_device_image.description</f>
        <v>0</v>
      </c>
      <c r="ART186" s="12">
        <f>general_device_image.description</f>
        <v>0</v>
      </c>
      <c r="ARU186" s="12">
        <f>general_device_image.description</f>
        <v>0</v>
      </c>
      <c r="ARV186" s="12">
        <f>general_device_image.description</f>
        <v>0</v>
      </c>
      <c r="ARW186" s="12">
        <f>general_device_image.description</f>
        <v>0</v>
      </c>
      <c r="ARX186" s="12">
        <f>general_device_image.description</f>
        <v>0</v>
      </c>
      <c r="ARY186" s="12">
        <f>general_device_image.description</f>
        <v>0</v>
      </c>
      <c r="ARZ186" s="12">
        <f>general_device_image.description</f>
        <v>0</v>
      </c>
      <c r="ASA186" s="12">
        <f>general_device_image.description</f>
        <v>0</v>
      </c>
      <c r="ASB186" s="12">
        <f>general_device_image.description</f>
        <v>0</v>
      </c>
      <c r="ASC186" s="12">
        <f>general_device_image.description</f>
        <v>0</v>
      </c>
      <c r="ASD186" s="12">
        <f>general_device_image.description</f>
        <v>0</v>
      </c>
      <c r="ASE186" s="12">
        <f>general_device_image.description</f>
        <v>0</v>
      </c>
      <c r="ASF186" s="12">
        <f>general_device_image.description</f>
        <v>0</v>
      </c>
      <c r="ASG186" s="12">
        <f>general_device_image.description</f>
        <v>0</v>
      </c>
      <c r="ASH186" s="12">
        <f>general_device_image.description</f>
        <v>0</v>
      </c>
      <c r="ASI186" s="12">
        <f>general_device_image.description</f>
        <v>0</v>
      </c>
      <c r="ASJ186" s="12">
        <f>general_device_image.description</f>
        <v>0</v>
      </c>
      <c r="ASK186" s="12">
        <f>general_device_image.description</f>
        <v>0</v>
      </c>
      <c r="ASL186" s="12">
        <f>general_device_image.description</f>
        <v>0</v>
      </c>
      <c r="ASM186" s="12">
        <f>general_device_image.description</f>
        <v>0</v>
      </c>
      <c r="ASN186" s="12">
        <f>general_device_image.description</f>
        <v>0</v>
      </c>
      <c r="ASO186" s="12">
        <f>general_device_image.description</f>
        <v>0</v>
      </c>
      <c r="ASP186" s="12">
        <f>general_device_image.description</f>
        <v>0</v>
      </c>
      <c r="ASQ186" s="12">
        <f>general_device_image.description</f>
        <v>0</v>
      </c>
      <c r="ASR186" s="12">
        <f>general_device_image.description</f>
        <v>0</v>
      </c>
      <c r="ASS186" s="12">
        <f>general_device_image.description</f>
        <v>0</v>
      </c>
      <c r="AST186" s="12">
        <f>general_device_image.description</f>
        <v>0</v>
      </c>
      <c r="ASU186" s="12">
        <f>general_device_image.description</f>
        <v>0</v>
      </c>
      <c r="ASV186" s="12">
        <f>general_device_image.description</f>
        <v>0</v>
      </c>
      <c r="ASW186" s="12">
        <f>general_device_image.description</f>
        <v>0</v>
      </c>
      <c r="ASX186" s="12">
        <f>general_device_image.description</f>
        <v>0</v>
      </c>
      <c r="ASY186" s="12">
        <f>general_device_image.description</f>
        <v>0</v>
      </c>
      <c r="ASZ186" s="12">
        <f>general_device_image.description</f>
        <v>0</v>
      </c>
      <c r="ATA186" s="12">
        <f>general_device_image.description</f>
        <v>0</v>
      </c>
      <c r="ATB186" s="12">
        <f>general_device_image.description</f>
        <v>0</v>
      </c>
      <c r="ATC186" s="12">
        <f>general_device_image.description</f>
        <v>0</v>
      </c>
      <c r="ATD186" s="12">
        <f>general_device_image.description</f>
        <v>0</v>
      </c>
      <c r="ATE186" s="12">
        <f>general_device_image.description</f>
        <v>0</v>
      </c>
      <c r="ATF186" s="12">
        <f>general_device_image.description</f>
        <v>0</v>
      </c>
      <c r="ATG186" s="12">
        <f>general_device_image.description</f>
        <v>0</v>
      </c>
      <c r="ATH186" s="12">
        <f>general_device_image.description</f>
        <v>0</v>
      </c>
      <c r="ATI186" s="12">
        <f>general_device_image.description</f>
        <v>0</v>
      </c>
      <c r="ATJ186" s="12">
        <f>general_device_image.description</f>
        <v>0</v>
      </c>
      <c r="ATK186" s="12">
        <f>general_device_image.description</f>
        <v>0</v>
      </c>
      <c r="ATL186" s="12">
        <f>general_device_image.description</f>
        <v>0</v>
      </c>
      <c r="ATM186" s="12">
        <f>general_device_image.description</f>
        <v>0</v>
      </c>
      <c r="ATN186" s="12">
        <f>general_device_image.description</f>
        <v>0</v>
      </c>
      <c r="ATO186" s="12">
        <f>general_device_image.description</f>
        <v>0</v>
      </c>
      <c r="ATP186" s="12">
        <f>general_device_image.description</f>
        <v>0</v>
      </c>
      <c r="ATQ186" s="12">
        <f>general_device_image.description</f>
        <v>0</v>
      </c>
      <c r="ATR186" s="12">
        <f>general_device_image.description</f>
        <v>0</v>
      </c>
      <c r="ATS186" s="12">
        <f>general_device_image.description</f>
        <v>0</v>
      </c>
      <c r="ATT186" s="12">
        <f>general_device_image.description</f>
        <v>0</v>
      </c>
      <c r="ATU186" s="12">
        <f>general_device_image.description</f>
        <v>0</v>
      </c>
      <c r="ATV186" s="12">
        <f>general_device_image.description</f>
        <v>0</v>
      </c>
      <c r="ATW186" s="12">
        <f>general_device_image.description</f>
        <v>0</v>
      </c>
      <c r="ATX186" s="12">
        <f>general_device_image.description</f>
        <v>0</v>
      </c>
      <c r="ATY186" s="12">
        <f>general_device_image.description</f>
        <v>0</v>
      </c>
      <c r="ATZ186" s="12">
        <f>general_device_image.description</f>
        <v>0</v>
      </c>
      <c r="AUA186" s="12">
        <f>general_device_image.description</f>
        <v>0</v>
      </c>
      <c r="AUB186" s="12">
        <f>general_device_image.description</f>
        <v>0</v>
      </c>
      <c r="AUC186" s="12">
        <f>general_device_image.description</f>
        <v>0</v>
      </c>
      <c r="AUD186" s="12">
        <f>general_device_image.description</f>
        <v>0</v>
      </c>
      <c r="AUE186" s="12">
        <f>general_device_image.description</f>
        <v>0</v>
      </c>
      <c r="AUF186" s="12">
        <f>general_device_image.description</f>
        <v>0</v>
      </c>
      <c r="AUG186" s="12">
        <f>general_device_image.description</f>
        <v>0</v>
      </c>
      <c r="AUH186" s="12">
        <f>general_device_image.description</f>
        <v>0</v>
      </c>
      <c r="AUI186" s="12">
        <f>general_device_image.description</f>
        <v>0</v>
      </c>
      <c r="AUJ186" s="12">
        <f>general_device_image.description</f>
        <v>0</v>
      </c>
      <c r="AUK186" s="12">
        <f>general_device_image.description</f>
        <v>0</v>
      </c>
      <c r="AUL186" s="12">
        <f>general_device_image.description</f>
        <v>0</v>
      </c>
      <c r="AUM186" s="12">
        <f>general_device_image.description</f>
        <v>0</v>
      </c>
      <c r="AUN186" s="12">
        <f>general_device_image.description</f>
        <v>0</v>
      </c>
      <c r="AUO186" s="12">
        <f>general_device_image.description</f>
        <v>0</v>
      </c>
      <c r="AUP186" s="12">
        <f>general_device_image.description</f>
        <v>0</v>
      </c>
      <c r="AUQ186" s="12">
        <f>general_device_image.description</f>
        <v>0</v>
      </c>
      <c r="AUR186" s="12">
        <f>general_device_image.description</f>
        <v>0</v>
      </c>
      <c r="AUS186" s="12">
        <f>general_device_image.description</f>
        <v>0</v>
      </c>
      <c r="AUT186" s="12">
        <f>general_device_image.description</f>
        <v>0</v>
      </c>
      <c r="AUU186" s="12">
        <f>general_device_image.description</f>
        <v>0</v>
      </c>
      <c r="AUV186" s="12">
        <f>general_device_image.description</f>
        <v>0</v>
      </c>
      <c r="AUW186" s="12">
        <f>general_device_image.description</f>
        <v>0</v>
      </c>
      <c r="AUX186" s="12">
        <f>general_device_image.description</f>
        <v>0</v>
      </c>
      <c r="AUY186" s="12">
        <f>general_device_image.description</f>
        <v>0</v>
      </c>
      <c r="AUZ186" s="12">
        <f>general_device_image.description</f>
        <v>0</v>
      </c>
      <c r="AVA186" s="12">
        <f>general_device_image.description</f>
        <v>0</v>
      </c>
      <c r="AVB186" s="12">
        <f>general_device_image.description</f>
        <v>0</v>
      </c>
      <c r="AVC186" s="12">
        <f>general_device_image.description</f>
        <v>0</v>
      </c>
      <c r="AVD186" s="12">
        <f>general_device_image.description</f>
        <v>0</v>
      </c>
      <c r="AVE186" s="12">
        <f>general_device_image.description</f>
        <v>0</v>
      </c>
      <c r="AVF186" s="12">
        <f>general_device_image.description</f>
        <v>0</v>
      </c>
      <c r="AVG186" s="12">
        <f>general_device_image.description</f>
        <v>0</v>
      </c>
      <c r="AVH186" s="12">
        <f>general_device_image.description</f>
        <v>0</v>
      </c>
      <c r="AVI186" s="12">
        <f>general_device_image.description</f>
        <v>0</v>
      </c>
      <c r="AVJ186" s="12">
        <f>general_device_image.description</f>
        <v>0</v>
      </c>
      <c r="AVK186" s="12">
        <f>general_device_image.description</f>
        <v>0</v>
      </c>
      <c r="AVL186" s="12">
        <f>general_device_image.description</f>
        <v>0</v>
      </c>
      <c r="AVM186" s="12">
        <f>general_device_image.description</f>
        <v>0</v>
      </c>
      <c r="AVN186" s="12">
        <f>general_device_image.description</f>
        <v>0</v>
      </c>
      <c r="AVO186" s="12">
        <f>general_device_image.description</f>
        <v>0</v>
      </c>
      <c r="AVP186" s="12">
        <f>general_device_image.description</f>
        <v>0</v>
      </c>
      <c r="AVQ186" s="12">
        <f>general_device_image.description</f>
        <v>0</v>
      </c>
      <c r="AVR186" s="12">
        <f>general_device_image.description</f>
        <v>0</v>
      </c>
      <c r="AVS186" s="12">
        <f>general_device_image.description</f>
        <v>0</v>
      </c>
      <c r="AVT186" s="12">
        <f>general_device_image.description</f>
        <v>0</v>
      </c>
      <c r="AVU186" s="12">
        <f>general_device_image.description</f>
        <v>0</v>
      </c>
      <c r="AVV186" s="12">
        <f>general_device_image.description</f>
        <v>0</v>
      </c>
      <c r="AVW186" s="12">
        <f>general_device_image.description</f>
        <v>0</v>
      </c>
      <c r="AVX186" s="12">
        <f>general_device_image.description</f>
        <v>0</v>
      </c>
      <c r="AVY186" s="12">
        <f>general_device_image.description</f>
        <v>0</v>
      </c>
      <c r="AVZ186" s="12">
        <f>general_device_image.description</f>
        <v>0</v>
      </c>
      <c r="AWA186" s="12">
        <f>general_device_image.description</f>
        <v>0</v>
      </c>
      <c r="AWB186" s="12">
        <f>general_device_image.description</f>
        <v>0</v>
      </c>
      <c r="AWC186" s="12">
        <f>general_device_image.description</f>
        <v>0</v>
      </c>
      <c r="AWD186" s="12">
        <f>general_device_image.description</f>
        <v>0</v>
      </c>
      <c r="AWE186" s="12">
        <f>general_device_image.description</f>
        <v>0</v>
      </c>
      <c r="AWF186" s="12">
        <f>general_device_image.description</f>
        <v>0</v>
      </c>
      <c r="AWG186" s="12">
        <f>general_device_image.description</f>
        <v>0</v>
      </c>
      <c r="AWH186" s="12">
        <f>general_device_image.description</f>
        <v>0</v>
      </c>
      <c r="AWI186" s="12">
        <f>general_device_image.description</f>
        <v>0</v>
      </c>
      <c r="AWJ186" s="12">
        <f>general_device_image.description</f>
        <v>0</v>
      </c>
      <c r="AWK186" s="12">
        <f>general_device_image.description</f>
        <v>0</v>
      </c>
      <c r="AWL186" s="12">
        <f>general_device_image.description</f>
        <v>0</v>
      </c>
      <c r="AWM186" s="12">
        <f>general_device_image.description</f>
        <v>0</v>
      </c>
      <c r="AWN186" s="12">
        <f>general_device_image.description</f>
        <v>0</v>
      </c>
      <c r="AWO186" s="12">
        <f>general_device_image.description</f>
        <v>0</v>
      </c>
      <c r="AWP186" s="12">
        <f>general_device_image.description</f>
        <v>0</v>
      </c>
      <c r="AWQ186" s="12">
        <f>general_device_image.description</f>
        <v>0</v>
      </c>
      <c r="AWR186" s="12">
        <f>general_device_image.description</f>
        <v>0</v>
      </c>
      <c r="AWS186" s="12">
        <f>general_device_image.description</f>
        <v>0</v>
      </c>
      <c r="AWT186" s="12">
        <f>general_device_image.description</f>
        <v>0</v>
      </c>
      <c r="AWU186" s="12">
        <f>general_device_image.description</f>
        <v>0</v>
      </c>
      <c r="AWV186" s="12">
        <f>general_device_image.description</f>
        <v>0</v>
      </c>
      <c r="AWW186" s="12">
        <f>general_device_image.description</f>
        <v>0</v>
      </c>
      <c r="AWX186" s="12">
        <f>general_device_image.description</f>
        <v>0</v>
      </c>
      <c r="AWY186" s="12">
        <f>general_device_image.description</f>
        <v>0</v>
      </c>
      <c r="AWZ186" s="12">
        <f>general_device_image.description</f>
        <v>0</v>
      </c>
      <c r="AXA186" s="12">
        <f>general_device_image.description</f>
        <v>0</v>
      </c>
      <c r="AXB186" s="12">
        <f>general_device_image.description</f>
        <v>0</v>
      </c>
      <c r="AXC186" s="12">
        <f>general_device_image.description</f>
        <v>0</v>
      </c>
      <c r="AXD186" s="12">
        <f>general_device_image.description</f>
        <v>0</v>
      </c>
      <c r="AXE186" s="12">
        <f>general_device_image.description</f>
        <v>0</v>
      </c>
      <c r="AXF186" s="12">
        <f>general_device_image.description</f>
        <v>0</v>
      </c>
      <c r="AXG186" s="12">
        <f>general_device_image.description</f>
        <v>0</v>
      </c>
      <c r="AXH186" s="12">
        <f>general_device_image.description</f>
        <v>0</v>
      </c>
      <c r="AXI186" s="12">
        <f>general_device_image.description</f>
        <v>0</v>
      </c>
      <c r="AXJ186" s="12">
        <f>general_device_image.description</f>
        <v>0</v>
      </c>
      <c r="AXK186" s="12">
        <f>general_device_image.description</f>
        <v>0</v>
      </c>
      <c r="AXL186" s="12">
        <f>general_device_image.description</f>
        <v>0</v>
      </c>
      <c r="AXM186" s="12">
        <f>general_device_image.description</f>
        <v>0</v>
      </c>
      <c r="AXN186" s="12">
        <f>general_device_image.description</f>
        <v>0</v>
      </c>
      <c r="AXO186" s="12">
        <f>general_device_image.description</f>
        <v>0</v>
      </c>
      <c r="AXP186" s="12">
        <f>general_device_image.description</f>
        <v>0</v>
      </c>
      <c r="AXQ186" s="12">
        <f>general_device_image.description</f>
        <v>0</v>
      </c>
      <c r="AXR186" s="12">
        <f>general_device_image.description</f>
        <v>0</v>
      </c>
      <c r="AXS186" s="12">
        <f>general_device_image.description</f>
        <v>0</v>
      </c>
      <c r="AXT186" s="12">
        <f>general_device_image.description</f>
        <v>0</v>
      </c>
      <c r="AXU186" s="12">
        <f>general_device_image.description</f>
        <v>0</v>
      </c>
      <c r="AXV186" s="12">
        <f>general_device_image.description</f>
        <v>0</v>
      </c>
      <c r="AXW186" s="12">
        <f>general_device_image.description</f>
        <v>0</v>
      </c>
      <c r="AXX186" s="12">
        <f>general_device_image.description</f>
        <v>0</v>
      </c>
      <c r="AXY186" s="12">
        <f>general_device_image.description</f>
        <v>0</v>
      </c>
      <c r="AXZ186" s="12">
        <f>general_device_image.description</f>
        <v>0</v>
      </c>
      <c r="AYA186" s="12">
        <f>general_device_image.description</f>
        <v>0</v>
      </c>
      <c r="AYB186" s="12">
        <f>general_device_image.description</f>
        <v>0</v>
      </c>
      <c r="AYC186" s="12">
        <f>general_device_image.description</f>
        <v>0</v>
      </c>
      <c r="AYD186" s="12">
        <f>general_device_image.description</f>
        <v>0</v>
      </c>
      <c r="AYE186" s="12">
        <f>general_device_image.description</f>
        <v>0</v>
      </c>
      <c r="AYF186" s="12">
        <f>general_device_image.description</f>
        <v>0</v>
      </c>
      <c r="AYG186" s="12">
        <f>general_device_image.description</f>
        <v>0</v>
      </c>
      <c r="AYH186" s="12">
        <f>general_device_image.description</f>
        <v>0</v>
      </c>
      <c r="AYI186" s="12">
        <f>general_device_image.description</f>
        <v>0</v>
      </c>
      <c r="AYJ186" s="12">
        <f>general_device_image.description</f>
        <v>0</v>
      </c>
      <c r="AYK186" s="12">
        <f>general_device_image.description</f>
        <v>0</v>
      </c>
      <c r="AYL186" s="12">
        <f>general_device_image.description</f>
        <v>0</v>
      </c>
      <c r="AYM186" s="12">
        <f>general_device_image.description</f>
        <v>0</v>
      </c>
      <c r="AYN186" s="12">
        <f>general_device_image.description</f>
        <v>0</v>
      </c>
      <c r="AYO186" s="12">
        <f>general_device_image.description</f>
        <v>0</v>
      </c>
      <c r="AYP186" s="12">
        <f>general_device_image.description</f>
        <v>0</v>
      </c>
      <c r="AYQ186" s="12">
        <f>general_device_image.description</f>
        <v>0</v>
      </c>
      <c r="AYR186" s="12">
        <f>general_device_image.description</f>
        <v>0</v>
      </c>
      <c r="AYS186" s="12">
        <f>general_device_image.description</f>
        <v>0</v>
      </c>
      <c r="AYT186" s="12">
        <f>general_device_image.description</f>
        <v>0</v>
      </c>
      <c r="AYU186" s="12">
        <f>general_device_image.description</f>
        <v>0</v>
      </c>
      <c r="AYV186" s="12">
        <f>general_device_image.description</f>
        <v>0</v>
      </c>
      <c r="AYW186" s="12">
        <f>general_device_image.description</f>
        <v>0</v>
      </c>
      <c r="AYX186" s="12">
        <f>general_device_image.description</f>
        <v>0</v>
      </c>
      <c r="AYY186" s="12">
        <f>general_device_image.description</f>
        <v>0</v>
      </c>
      <c r="AYZ186" s="12">
        <f>general_device_image.description</f>
        <v>0</v>
      </c>
      <c r="AZA186" s="12">
        <f>general_device_image.description</f>
        <v>0</v>
      </c>
      <c r="AZB186" s="12">
        <f>general_device_image.description</f>
        <v>0</v>
      </c>
      <c r="AZC186" s="12">
        <f>general_device_image.description</f>
        <v>0</v>
      </c>
      <c r="AZD186" s="12">
        <f>general_device_image.description</f>
        <v>0</v>
      </c>
      <c r="AZE186" s="12">
        <f>general_device_image.description</f>
        <v>0</v>
      </c>
      <c r="AZF186" s="12">
        <f>general_device_image.description</f>
        <v>0</v>
      </c>
      <c r="AZG186" s="12">
        <f>general_device_image.description</f>
        <v>0</v>
      </c>
      <c r="AZH186" s="12">
        <f>general_device_image.description</f>
        <v>0</v>
      </c>
      <c r="AZI186" s="12">
        <f>general_device_image.description</f>
        <v>0</v>
      </c>
      <c r="AZJ186" s="12">
        <f>general_device_image.description</f>
        <v>0</v>
      </c>
      <c r="AZK186" s="12">
        <f>general_device_image.description</f>
        <v>0</v>
      </c>
      <c r="AZL186" s="12">
        <f>general_device_image.description</f>
        <v>0</v>
      </c>
      <c r="AZM186" s="12">
        <f>general_device_image.description</f>
        <v>0</v>
      </c>
      <c r="AZN186" s="12">
        <f>general_device_image.description</f>
        <v>0</v>
      </c>
      <c r="AZO186" s="12">
        <f>general_device_image.description</f>
        <v>0</v>
      </c>
      <c r="AZP186" s="12">
        <f>general_device_image.description</f>
        <v>0</v>
      </c>
      <c r="AZQ186" s="12">
        <f>general_device_image.description</f>
        <v>0</v>
      </c>
      <c r="AZR186" s="12">
        <f>general_device_image.description</f>
        <v>0</v>
      </c>
      <c r="AZS186" s="12">
        <f>general_device_image.description</f>
        <v>0</v>
      </c>
      <c r="AZT186" s="12">
        <f>general_device_image.description</f>
        <v>0</v>
      </c>
      <c r="AZU186" s="12">
        <f>general_device_image.description</f>
        <v>0</v>
      </c>
      <c r="AZV186" s="12">
        <f>general_device_image.description</f>
        <v>0</v>
      </c>
      <c r="AZW186" s="12">
        <f>general_device_image.description</f>
        <v>0</v>
      </c>
      <c r="AZX186" s="12">
        <f>general_device_image.description</f>
        <v>0</v>
      </c>
      <c r="AZY186" s="12">
        <f>general_device_image.description</f>
        <v>0</v>
      </c>
      <c r="AZZ186" s="12">
        <f>general_device_image.description</f>
        <v>0</v>
      </c>
      <c r="BAA186" s="12">
        <f>general_device_image.description</f>
        <v>0</v>
      </c>
      <c r="BAB186" s="12">
        <f>general_device_image.description</f>
        <v>0</v>
      </c>
      <c r="BAC186" s="12">
        <f>general_device_image.description</f>
        <v>0</v>
      </c>
      <c r="BAD186" s="12">
        <f>general_device_image.description</f>
        <v>0</v>
      </c>
      <c r="BAE186" s="12">
        <f>general_device_image.description</f>
        <v>0</v>
      </c>
      <c r="BAF186" s="12">
        <f>general_device_image.description</f>
        <v>0</v>
      </c>
      <c r="BAG186" s="12">
        <f>general_device_image.description</f>
        <v>0</v>
      </c>
      <c r="BAH186" s="12">
        <f>general_device_image.description</f>
        <v>0</v>
      </c>
      <c r="BAI186" s="12">
        <f>general_device_image.description</f>
        <v>0</v>
      </c>
      <c r="BAJ186" s="12">
        <f>general_device_image.description</f>
        <v>0</v>
      </c>
      <c r="BAK186" s="12">
        <f>general_device_image.description</f>
        <v>0</v>
      </c>
      <c r="BAL186" s="12">
        <f>general_device_image.description</f>
        <v>0</v>
      </c>
      <c r="BAM186" s="12">
        <f>general_device_image.description</f>
        <v>0</v>
      </c>
      <c r="BAN186" s="12">
        <f>general_device_image.description</f>
        <v>0</v>
      </c>
      <c r="BAO186" s="12">
        <f>general_device_image.description</f>
        <v>0</v>
      </c>
      <c r="BAP186" s="12">
        <f>general_device_image.description</f>
        <v>0</v>
      </c>
      <c r="BAQ186" s="12">
        <f>general_device_image.description</f>
        <v>0</v>
      </c>
      <c r="BAR186" s="12">
        <f>general_device_image.description</f>
        <v>0</v>
      </c>
      <c r="BAS186" s="12">
        <f>general_device_image.description</f>
        <v>0</v>
      </c>
      <c r="BAT186" s="12">
        <f>general_device_image.description</f>
        <v>0</v>
      </c>
      <c r="BAU186" s="12">
        <f>general_device_image.description</f>
        <v>0</v>
      </c>
      <c r="BAV186" s="12">
        <f>general_device_image.description</f>
        <v>0</v>
      </c>
      <c r="BAW186" s="12">
        <f>general_device_image.description</f>
        <v>0</v>
      </c>
      <c r="BAX186" s="12">
        <f>general_device_image.description</f>
        <v>0</v>
      </c>
      <c r="BAY186" s="12">
        <f>general_device_image.description</f>
        <v>0</v>
      </c>
      <c r="BAZ186" s="12">
        <f>general_device_image.description</f>
        <v>0</v>
      </c>
      <c r="BBA186" s="12">
        <f>general_device_image.description</f>
        <v>0</v>
      </c>
      <c r="BBB186" s="12">
        <f>general_device_image.description</f>
        <v>0</v>
      </c>
      <c r="BBC186" s="12">
        <f>general_device_image.description</f>
        <v>0</v>
      </c>
      <c r="BBD186" s="12">
        <f>general_device_image.description</f>
        <v>0</v>
      </c>
      <c r="BBE186" s="12">
        <f>general_device_image.description</f>
        <v>0</v>
      </c>
      <c r="BBF186" s="12">
        <f>general_device_image.description</f>
        <v>0</v>
      </c>
      <c r="BBG186" s="12">
        <f>general_device_image.description</f>
        <v>0</v>
      </c>
      <c r="BBH186" s="12">
        <f>general_device_image.description</f>
        <v>0</v>
      </c>
      <c r="BBI186" s="12">
        <f>general_device_image.description</f>
        <v>0</v>
      </c>
      <c r="BBJ186" s="12">
        <f>general_device_image.description</f>
        <v>0</v>
      </c>
      <c r="BBK186" s="12">
        <f>general_device_image.description</f>
        <v>0</v>
      </c>
      <c r="BBL186" s="12">
        <f>general_device_image.description</f>
        <v>0</v>
      </c>
      <c r="BBM186" s="12">
        <f>general_device_image.description</f>
        <v>0</v>
      </c>
      <c r="BBN186" s="12">
        <f>general_device_image.description</f>
        <v>0</v>
      </c>
      <c r="BBO186" s="12">
        <f>general_device_image.description</f>
        <v>0</v>
      </c>
      <c r="BBP186" s="12">
        <f>general_device_image.description</f>
        <v>0</v>
      </c>
      <c r="BBQ186" s="12">
        <f>general_device_image.description</f>
        <v>0</v>
      </c>
      <c r="BBR186" s="12">
        <f>general_device_image.description</f>
        <v>0</v>
      </c>
      <c r="BBS186" s="12">
        <f>general_device_image.description</f>
        <v>0</v>
      </c>
      <c r="BBT186" s="12">
        <f>general_device_image.description</f>
        <v>0</v>
      </c>
      <c r="BBU186" s="12">
        <f>general_device_image.description</f>
        <v>0</v>
      </c>
      <c r="BBV186" s="12">
        <f>general_device_image.description</f>
        <v>0</v>
      </c>
      <c r="BBW186" s="12">
        <f>general_device_image.description</f>
        <v>0</v>
      </c>
      <c r="BBX186" s="12">
        <f>general_device_image.description</f>
        <v>0</v>
      </c>
      <c r="BBY186" s="12">
        <f>general_device_image.description</f>
        <v>0</v>
      </c>
      <c r="BBZ186" s="12">
        <f>general_device_image.description</f>
        <v>0</v>
      </c>
      <c r="BCA186" s="12">
        <f>general_device_image.description</f>
        <v>0</v>
      </c>
      <c r="BCB186" s="12">
        <f>general_device_image.description</f>
        <v>0</v>
      </c>
      <c r="BCC186" s="12">
        <f>general_device_image.description</f>
        <v>0</v>
      </c>
      <c r="BCD186" s="12">
        <f>general_device_image.description</f>
        <v>0</v>
      </c>
      <c r="BCE186" s="12">
        <f>general_device_image.description</f>
        <v>0</v>
      </c>
      <c r="BCF186" s="12">
        <f>general_device_image.description</f>
        <v>0</v>
      </c>
      <c r="BCG186" s="12">
        <f>general_device_image.description</f>
        <v>0</v>
      </c>
      <c r="BCH186" s="12">
        <f>general_device_image.description</f>
        <v>0</v>
      </c>
      <c r="BCI186" s="12">
        <f>general_device_image.description</f>
        <v>0</v>
      </c>
      <c r="BCJ186" s="12">
        <f>general_device_image.description</f>
        <v>0</v>
      </c>
      <c r="BCK186" s="12">
        <f>general_device_image.description</f>
        <v>0</v>
      </c>
      <c r="BCL186" s="12">
        <f>general_device_image.description</f>
        <v>0</v>
      </c>
      <c r="BCM186" s="12">
        <f>general_device_image.description</f>
        <v>0</v>
      </c>
      <c r="BCN186" s="12">
        <f>general_device_image.description</f>
        <v>0</v>
      </c>
      <c r="BCO186" s="12">
        <f>general_device_image.description</f>
        <v>0</v>
      </c>
      <c r="BCP186" s="12">
        <f>general_device_image.description</f>
        <v>0</v>
      </c>
      <c r="BCQ186" s="12">
        <f>general_device_image.description</f>
        <v>0</v>
      </c>
      <c r="BCR186" s="12">
        <f>general_device_image.description</f>
        <v>0</v>
      </c>
      <c r="BCS186" s="12">
        <f>general_device_image.description</f>
        <v>0</v>
      </c>
      <c r="BCT186" s="12">
        <f>general_device_image.description</f>
        <v>0</v>
      </c>
      <c r="BCU186" s="12">
        <f>general_device_image.description</f>
        <v>0</v>
      </c>
      <c r="BCV186" s="12">
        <f>general_device_image.description</f>
        <v>0</v>
      </c>
      <c r="BCW186" s="12">
        <f>general_device_image.description</f>
        <v>0</v>
      </c>
      <c r="BCX186" s="12">
        <f>general_device_image.description</f>
        <v>0</v>
      </c>
      <c r="BCY186" s="12">
        <f>general_device_image.description</f>
        <v>0</v>
      </c>
      <c r="BCZ186" s="12">
        <f>general_device_image.description</f>
        <v>0</v>
      </c>
      <c r="BDA186" s="12">
        <f>general_device_image.description</f>
        <v>0</v>
      </c>
      <c r="BDB186" s="12">
        <f>general_device_image.description</f>
        <v>0</v>
      </c>
      <c r="BDC186" s="12">
        <f>general_device_image.description</f>
        <v>0</v>
      </c>
      <c r="BDD186" s="12">
        <f>general_device_image.description</f>
        <v>0</v>
      </c>
      <c r="BDE186" s="12">
        <f>general_device_image.description</f>
        <v>0</v>
      </c>
      <c r="BDF186" s="12">
        <f>general_device_image.description</f>
        <v>0</v>
      </c>
      <c r="BDG186" s="12">
        <f>general_device_image.description</f>
        <v>0</v>
      </c>
      <c r="BDH186" s="12">
        <f>general_device_image.description</f>
        <v>0</v>
      </c>
      <c r="BDI186" s="12">
        <f>general_device_image.description</f>
        <v>0</v>
      </c>
      <c r="BDJ186" s="12">
        <f>general_device_image.description</f>
        <v>0</v>
      </c>
      <c r="BDK186" s="12">
        <f>general_device_image.description</f>
        <v>0</v>
      </c>
      <c r="BDL186" s="12">
        <f>general_device_image.description</f>
        <v>0</v>
      </c>
      <c r="BDM186" s="12">
        <f>general_device_image.description</f>
        <v>0</v>
      </c>
      <c r="BDN186" s="12">
        <f>general_device_image.description</f>
        <v>0</v>
      </c>
      <c r="BDO186" s="12">
        <f>general_device_image.description</f>
        <v>0</v>
      </c>
      <c r="BDP186" s="12">
        <f>general_device_image.description</f>
        <v>0</v>
      </c>
      <c r="BDQ186" s="12">
        <f>general_device_image.description</f>
        <v>0</v>
      </c>
      <c r="BDR186" s="12">
        <f>general_device_image.description</f>
        <v>0</v>
      </c>
      <c r="BDS186" s="12">
        <f>general_device_image.description</f>
        <v>0</v>
      </c>
      <c r="BDT186" s="12">
        <f>general_device_image.description</f>
        <v>0</v>
      </c>
      <c r="BDU186" s="12">
        <f>general_device_image.description</f>
        <v>0</v>
      </c>
      <c r="BDV186" s="12">
        <f>general_device_image.description</f>
        <v>0</v>
      </c>
      <c r="BDW186" s="12">
        <f>general_device_image.description</f>
        <v>0</v>
      </c>
      <c r="BDX186" s="12">
        <f>general_device_image.description</f>
        <v>0</v>
      </c>
      <c r="BDY186" s="12">
        <f>general_device_image.description</f>
        <v>0</v>
      </c>
      <c r="BDZ186" s="12">
        <f>general_device_image.description</f>
        <v>0</v>
      </c>
      <c r="BEA186" s="12">
        <f>general_device_image.description</f>
        <v>0</v>
      </c>
      <c r="BEB186" s="12">
        <f>general_device_image.description</f>
        <v>0</v>
      </c>
      <c r="BEC186" s="12">
        <f>general_device_image.description</f>
        <v>0</v>
      </c>
      <c r="BED186" s="12">
        <f>general_device_image.description</f>
        <v>0</v>
      </c>
      <c r="BEE186" s="12">
        <f>general_device_image.description</f>
        <v>0</v>
      </c>
      <c r="BEF186" s="12">
        <f>general_device_image.description</f>
        <v>0</v>
      </c>
      <c r="BEG186" s="12">
        <f>general_device_image.description</f>
        <v>0</v>
      </c>
      <c r="BEH186" s="12">
        <f>general_device_image.description</f>
        <v>0</v>
      </c>
      <c r="BEI186" s="12">
        <f>general_device_image.description</f>
        <v>0</v>
      </c>
      <c r="BEJ186" s="12">
        <f>general_device_image.description</f>
        <v>0</v>
      </c>
      <c r="BEK186" s="12">
        <f>general_device_image.description</f>
        <v>0</v>
      </c>
      <c r="BEL186" s="12">
        <f>general_device_image.description</f>
        <v>0</v>
      </c>
      <c r="BEM186" s="12">
        <f>general_device_image.description</f>
        <v>0</v>
      </c>
      <c r="BEN186" s="12">
        <f>general_device_image.description</f>
        <v>0</v>
      </c>
      <c r="BEO186" s="12">
        <f>general_device_image.description</f>
        <v>0</v>
      </c>
      <c r="BEP186" s="12">
        <f>general_device_image.description</f>
        <v>0</v>
      </c>
      <c r="BEQ186" s="12">
        <f>general_device_image.description</f>
        <v>0</v>
      </c>
      <c r="BER186" s="12">
        <f>general_device_image.description</f>
        <v>0</v>
      </c>
      <c r="BES186" s="12">
        <f>general_device_image.description</f>
        <v>0</v>
      </c>
      <c r="BET186" s="12">
        <f>general_device_image.description</f>
        <v>0</v>
      </c>
      <c r="BEU186" s="12">
        <f>general_device_image.description</f>
        <v>0</v>
      </c>
      <c r="BEV186" s="12">
        <f>general_device_image.description</f>
        <v>0</v>
      </c>
      <c r="BEW186" s="12">
        <f>general_device_image.description</f>
        <v>0</v>
      </c>
      <c r="BEX186" s="12">
        <f>general_device_image.description</f>
        <v>0</v>
      </c>
      <c r="BEY186" s="12">
        <f>general_device_image.description</f>
        <v>0</v>
      </c>
      <c r="BEZ186" s="12">
        <f>general_device_image.description</f>
        <v>0</v>
      </c>
      <c r="BFA186" s="12">
        <f>general_device_image.description</f>
        <v>0</v>
      </c>
      <c r="BFB186" s="12">
        <f>general_device_image.description</f>
        <v>0</v>
      </c>
      <c r="BFC186" s="12">
        <f>general_device_image.description</f>
        <v>0</v>
      </c>
      <c r="BFD186" s="12">
        <f>general_device_image.description</f>
        <v>0</v>
      </c>
      <c r="BFE186" s="12">
        <f>general_device_image.description</f>
        <v>0</v>
      </c>
      <c r="BFF186" s="12">
        <f>general_device_image.description</f>
        <v>0</v>
      </c>
      <c r="BFG186" s="12">
        <f>general_device_image.description</f>
        <v>0</v>
      </c>
      <c r="BFH186" s="12">
        <f>general_device_image.description</f>
        <v>0</v>
      </c>
      <c r="BFI186" s="12">
        <f>general_device_image.description</f>
        <v>0</v>
      </c>
      <c r="BFJ186" s="12">
        <f>general_device_image.description</f>
        <v>0</v>
      </c>
      <c r="BFK186" s="12">
        <f>general_device_image.description</f>
        <v>0</v>
      </c>
      <c r="BFL186" s="12">
        <f>general_device_image.description</f>
        <v>0</v>
      </c>
      <c r="BFM186" s="12">
        <f>general_device_image.description</f>
        <v>0</v>
      </c>
      <c r="BFN186" s="12">
        <f>general_device_image.description</f>
        <v>0</v>
      </c>
      <c r="BFO186" s="12">
        <f>general_device_image.description</f>
        <v>0</v>
      </c>
      <c r="BFP186" s="12">
        <f>general_device_image.description</f>
        <v>0</v>
      </c>
      <c r="BFQ186" s="12">
        <f>general_device_image.description</f>
        <v>0</v>
      </c>
      <c r="BFR186" s="12">
        <f>general_device_image.description</f>
        <v>0</v>
      </c>
      <c r="BFS186" s="12">
        <f>general_device_image.description</f>
        <v>0</v>
      </c>
      <c r="BFT186" s="12">
        <f>general_device_image.description</f>
        <v>0</v>
      </c>
      <c r="BFU186" s="12">
        <f>general_device_image.description</f>
        <v>0</v>
      </c>
      <c r="BFV186" s="12">
        <f>general_device_image.description</f>
        <v>0</v>
      </c>
      <c r="BFW186" s="12">
        <f>general_device_image.description</f>
        <v>0</v>
      </c>
      <c r="BFX186" s="12">
        <f>general_device_image.description</f>
        <v>0</v>
      </c>
      <c r="BFY186" s="12">
        <f>general_device_image.description</f>
        <v>0</v>
      </c>
      <c r="BFZ186" s="12">
        <f>general_device_image.description</f>
        <v>0</v>
      </c>
      <c r="BGA186" s="12">
        <f>general_device_image.description</f>
        <v>0</v>
      </c>
      <c r="BGB186" s="12">
        <f>general_device_image.description</f>
        <v>0</v>
      </c>
      <c r="BGC186" s="12">
        <f>general_device_image.description</f>
        <v>0</v>
      </c>
      <c r="BGD186" s="12">
        <f>general_device_image.description</f>
        <v>0</v>
      </c>
      <c r="BGE186" s="12">
        <f>general_device_image.description</f>
        <v>0</v>
      </c>
      <c r="BGF186" s="12">
        <f>general_device_image.description</f>
        <v>0</v>
      </c>
      <c r="BGG186" s="12">
        <f>general_device_image.description</f>
        <v>0</v>
      </c>
      <c r="BGH186" s="12">
        <f>general_device_image.description</f>
        <v>0</v>
      </c>
      <c r="BGI186" s="12">
        <f>general_device_image.description</f>
        <v>0</v>
      </c>
      <c r="BGJ186" s="12">
        <f>general_device_image.description</f>
        <v>0</v>
      </c>
      <c r="BGK186" s="12">
        <f>general_device_image.description</f>
        <v>0</v>
      </c>
      <c r="BGL186" s="12">
        <f>general_device_image.description</f>
        <v>0</v>
      </c>
      <c r="BGM186" s="12">
        <f>general_device_image.description</f>
        <v>0</v>
      </c>
      <c r="BGN186" s="12">
        <f>general_device_image.description</f>
        <v>0</v>
      </c>
      <c r="BGO186" s="12">
        <f>general_device_image.description</f>
        <v>0</v>
      </c>
      <c r="BGP186" s="12">
        <f>general_device_image.description</f>
        <v>0</v>
      </c>
      <c r="BGQ186" s="12">
        <f>general_device_image.description</f>
        <v>0</v>
      </c>
      <c r="BGR186" s="12">
        <f>general_device_image.description</f>
        <v>0</v>
      </c>
      <c r="BGS186" s="12">
        <f>general_device_image.description</f>
        <v>0</v>
      </c>
      <c r="BGT186" s="12">
        <f>general_device_image.description</f>
        <v>0</v>
      </c>
      <c r="BGU186" s="12">
        <f>general_device_image.description</f>
        <v>0</v>
      </c>
      <c r="BGV186" s="12">
        <f>general_device_image.description</f>
        <v>0</v>
      </c>
      <c r="BGW186" s="12">
        <f>general_device_image.description</f>
        <v>0</v>
      </c>
      <c r="BGX186" s="12">
        <f>general_device_image.description</f>
        <v>0</v>
      </c>
      <c r="BGY186" s="12">
        <f>general_device_image.description</f>
        <v>0</v>
      </c>
      <c r="BGZ186" s="12">
        <f>general_device_image.description</f>
        <v>0</v>
      </c>
      <c r="BHA186" s="12">
        <f>general_device_image.description</f>
        <v>0</v>
      </c>
      <c r="BHB186" s="12">
        <f>general_device_image.description</f>
        <v>0</v>
      </c>
      <c r="BHC186" s="12">
        <f>general_device_image.description</f>
        <v>0</v>
      </c>
      <c r="BHD186" s="12">
        <f>general_device_image.description</f>
        <v>0</v>
      </c>
      <c r="BHE186" s="12">
        <f>general_device_image.description</f>
        <v>0</v>
      </c>
      <c r="BHF186" s="12">
        <f>general_device_image.description</f>
        <v>0</v>
      </c>
      <c r="BHG186" s="12">
        <f>general_device_image.description</f>
        <v>0</v>
      </c>
      <c r="BHH186" s="12">
        <f>general_device_image.description</f>
        <v>0</v>
      </c>
      <c r="BHI186" s="12">
        <f>general_device_image.description</f>
        <v>0</v>
      </c>
      <c r="BHJ186" s="12">
        <f>general_device_image.description</f>
        <v>0</v>
      </c>
      <c r="BHK186" s="12">
        <f>general_device_image.description</f>
        <v>0</v>
      </c>
      <c r="BHL186" s="12">
        <f>general_device_image.description</f>
        <v>0</v>
      </c>
      <c r="BHM186" s="12">
        <f>general_device_image.description</f>
        <v>0</v>
      </c>
      <c r="BHN186" s="12">
        <f>general_device_image.description</f>
        <v>0</v>
      </c>
      <c r="BHO186" s="12">
        <f>general_device_image.description</f>
        <v>0</v>
      </c>
      <c r="BHP186" s="12">
        <f>general_device_image.description</f>
        <v>0</v>
      </c>
      <c r="BHQ186" s="12">
        <f>general_device_image.description</f>
        <v>0</v>
      </c>
      <c r="BHR186" s="12">
        <f>general_device_image.description</f>
        <v>0</v>
      </c>
      <c r="BHS186" s="12">
        <f>general_device_image.description</f>
        <v>0</v>
      </c>
      <c r="BHT186" s="12">
        <f>general_device_image.description</f>
        <v>0</v>
      </c>
      <c r="BHU186" s="12">
        <f>general_device_image.description</f>
        <v>0</v>
      </c>
      <c r="BHV186" s="12">
        <f>general_device_image.description</f>
        <v>0</v>
      </c>
      <c r="BHW186" s="12">
        <f>general_device_image.description</f>
        <v>0</v>
      </c>
      <c r="BHX186" s="12">
        <f>general_device_image.description</f>
        <v>0</v>
      </c>
      <c r="BHY186" s="12">
        <f>general_device_image.description</f>
        <v>0</v>
      </c>
      <c r="BHZ186" s="12">
        <f>general_device_image.description</f>
        <v>0</v>
      </c>
      <c r="BIA186" s="12">
        <f>general_device_image.description</f>
        <v>0</v>
      </c>
      <c r="BIB186" s="12">
        <f>general_device_image.description</f>
        <v>0</v>
      </c>
      <c r="BIC186" s="12">
        <f>general_device_image.description</f>
        <v>0</v>
      </c>
      <c r="BID186" s="12">
        <f>general_device_image.description</f>
        <v>0</v>
      </c>
      <c r="BIE186" s="12">
        <f>general_device_image.description</f>
        <v>0</v>
      </c>
      <c r="BIF186" s="12">
        <f>general_device_image.description</f>
        <v>0</v>
      </c>
      <c r="BIG186" s="12">
        <f>general_device_image.description</f>
        <v>0</v>
      </c>
      <c r="BIH186" s="12">
        <f>general_device_image.description</f>
        <v>0</v>
      </c>
      <c r="BII186" s="12">
        <f>general_device_image.description</f>
        <v>0</v>
      </c>
      <c r="BIJ186" s="12">
        <f>general_device_image.description</f>
        <v>0</v>
      </c>
      <c r="BIK186" s="12">
        <f>general_device_image.description</f>
        <v>0</v>
      </c>
      <c r="BIL186" s="12">
        <f>general_device_image.description</f>
        <v>0</v>
      </c>
      <c r="BIM186" s="12">
        <f>general_device_image.description</f>
        <v>0</v>
      </c>
      <c r="BIN186" s="12">
        <f>general_device_image.description</f>
        <v>0</v>
      </c>
      <c r="BIO186" s="12">
        <f>general_device_image.description</f>
        <v>0</v>
      </c>
      <c r="BIP186" s="12">
        <f>general_device_image.description</f>
        <v>0</v>
      </c>
      <c r="BIQ186" s="12">
        <f>general_device_image.description</f>
        <v>0</v>
      </c>
      <c r="BIR186" s="12">
        <f>general_device_image.description</f>
        <v>0</v>
      </c>
      <c r="BIS186" s="12">
        <f>general_device_image.description</f>
        <v>0</v>
      </c>
      <c r="BIT186" s="12">
        <f>general_device_image.description</f>
        <v>0</v>
      </c>
      <c r="BIU186" s="12">
        <f>general_device_image.description</f>
        <v>0</v>
      </c>
      <c r="BIV186" s="12">
        <f>general_device_image.description</f>
        <v>0</v>
      </c>
      <c r="BIW186" s="12">
        <f>general_device_image.description</f>
        <v>0</v>
      </c>
      <c r="BIX186" s="12">
        <f>general_device_image.description</f>
        <v>0</v>
      </c>
      <c r="BIY186" s="12">
        <f>general_device_image.description</f>
        <v>0</v>
      </c>
      <c r="BIZ186" s="12">
        <f>general_device_image.description</f>
        <v>0</v>
      </c>
      <c r="BJA186" s="12">
        <f>general_device_image.description</f>
        <v>0</v>
      </c>
      <c r="BJB186" s="12">
        <f>general_device_image.description</f>
        <v>0</v>
      </c>
      <c r="BJC186" s="12">
        <f>general_device_image.description</f>
        <v>0</v>
      </c>
      <c r="BJD186" s="12">
        <f>general_device_image.description</f>
        <v>0</v>
      </c>
      <c r="BJE186" s="12">
        <f>general_device_image.description</f>
        <v>0</v>
      </c>
      <c r="BJF186" s="12">
        <f>general_device_image.description</f>
        <v>0</v>
      </c>
      <c r="BJG186" s="12">
        <f>general_device_image.description</f>
        <v>0</v>
      </c>
      <c r="BJH186" s="12">
        <f>general_device_image.description</f>
        <v>0</v>
      </c>
      <c r="BJI186" s="12">
        <f>general_device_image.description</f>
        <v>0</v>
      </c>
      <c r="BJJ186" s="12">
        <f>general_device_image.description</f>
        <v>0</v>
      </c>
      <c r="BJK186" s="12">
        <f>general_device_image.description</f>
        <v>0</v>
      </c>
      <c r="BJL186" s="12">
        <f>general_device_image.description</f>
        <v>0</v>
      </c>
      <c r="BJM186" s="12">
        <f>general_device_image.description</f>
        <v>0</v>
      </c>
      <c r="BJN186" s="12">
        <f>general_device_image.description</f>
        <v>0</v>
      </c>
      <c r="BJO186" s="12">
        <f>general_device_image.description</f>
        <v>0</v>
      </c>
      <c r="BJP186" s="12">
        <f>general_device_image.description</f>
        <v>0</v>
      </c>
      <c r="BJQ186" s="12">
        <f>general_device_image.description</f>
        <v>0</v>
      </c>
      <c r="BJR186" s="12">
        <f>general_device_image.description</f>
        <v>0</v>
      </c>
      <c r="BJS186" s="12">
        <f>general_device_image.description</f>
        <v>0</v>
      </c>
      <c r="BJT186" s="12">
        <f>general_device_image.description</f>
        <v>0</v>
      </c>
      <c r="BJU186" s="12">
        <f>general_device_image.description</f>
        <v>0</v>
      </c>
      <c r="BJV186" s="12">
        <f>general_device_image.description</f>
        <v>0</v>
      </c>
      <c r="BJW186" s="12">
        <f>general_device_image.description</f>
        <v>0</v>
      </c>
      <c r="BJX186" s="12">
        <f>general_device_image.description</f>
        <v>0</v>
      </c>
      <c r="BJY186" s="12">
        <f>general_device_image.description</f>
        <v>0</v>
      </c>
      <c r="BJZ186" s="12">
        <f>general_device_image.description</f>
        <v>0</v>
      </c>
      <c r="BKA186" s="12">
        <f>general_device_image.description</f>
        <v>0</v>
      </c>
      <c r="BKB186" s="12">
        <f>general_device_image.description</f>
        <v>0</v>
      </c>
      <c r="BKC186" s="12">
        <f>general_device_image.description</f>
        <v>0</v>
      </c>
      <c r="BKD186" s="12">
        <f>general_device_image.description</f>
        <v>0</v>
      </c>
      <c r="BKE186" s="12">
        <f>general_device_image.description</f>
        <v>0</v>
      </c>
      <c r="BKF186" s="12">
        <f>general_device_image.description</f>
        <v>0</v>
      </c>
      <c r="BKG186" s="12">
        <f>general_device_image.description</f>
        <v>0</v>
      </c>
      <c r="BKH186" s="12">
        <f>general_device_image.description</f>
        <v>0</v>
      </c>
      <c r="BKI186" s="12">
        <f>general_device_image.description</f>
        <v>0</v>
      </c>
      <c r="BKJ186" s="12">
        <f>general_device_image.description</f>
        <v>0</v>
      </c>
      <c r="BKK186" s="12">
        <f>general_device_image.description</f>
        <v>0</v>
      </c>
      <c r="BKL186" s="12">
        <f>general_device_image.description</f>
        <v>0</v>
      </c>
      <c r="BKM186" s="12">
        <f>general_device_image.description</f>
        <v>0</v>
      </c>
      <c r="BKN186" s="12">
        <f>general_device_image.description</f>
        <v>0</v>
      </c>
      <c r="BKO186" s="12">
        <f>general_device_image.description</f>
        <v>0</v>
      </c>
      <c r="BKP186" s="12">
        <f>general_device_image.description</f>
        <v>0</v>
      </c>
      <c r="BKQ186" s="12">
        <f>general_device_image.description</f>
        <v>0</v>
      </c>
      <c r="BKR186" s="12">
        <f>general_device_image.description</f>
        <v>0</v>
      </c>
      <c r="BKS186" s="12">
        <f>general_device_image.description</f>
        <v>0</v>
      </c>
      <c r="BKT186" s="12">
        <f>general_device_image.description</f>
        <v>0</v>
      </c>
      <c r="BKU186" s="12">
        <f>general_device_image.description</f>
        <v>0</v>
      </c>
      <c r="BKV186" s="12">
        <f>general_device_image.description</f>
        <v>0</v>
      </c>
      <c r="BKW186" s="12">
        <f>general_device_image.description</f>
        <v>0</v>
      </c>
      <c r="BKX186" s="12">
        <f>general_device_image.description</f>
        <v>0</v>
      </c>
      <c r="BKY186" s="12">
        <f>general_device_image.description</f>
        <v>0</v>
      </c>
      <c r="BKZ186" s="12">
        <f>general_device_image.description</f>
        <v>0</v>
      </c>
      <c r="BLA186" s="12">
        <f>general_device_image.description</f>
        <v>0</v>
      </c>
      <c r="BLB186" s="12">
        <f>general_device_image.description</f>
        <v>0</v>
      </c>
      <c r="BLC186" s="12">
        <f>general_device_image.description</f>
        <v>0</v>
      </c>
      <c r="BLD186" s="12">
        <f>general_device_image.description</f>
        <v>0</v>
      </c>
      <c r="BLE186" s="12">
        <f>general_device_image.description</f>
        <v>0</v>
      </c>
      <c r="BLF186" s="12">
        <f>general_device_image.description</f>
        <v>0</v>
      </c>
      <c r="BLG186" s="12">
        <f>general_device_image.description</f>
        <v>0</v>
      </c>
      <c r="BLH186" s="12">
        <f>general_device_image.description</f>
        <v>0</v>
      </c>
      <c r="BLI186" s="12">
        <f>general_device_image.description</f>
        <v>0</v>
      </c>
      <c r="BLJ186" s="12">
        <f>general_device_image.description</f>
        <v>0</v>
      </c>
      <c r="BLK186" s="12">
        <f>general_device_image.description</f>
        <v>0</v>
      </c>
      <c r="BLL186" s="12">
        <f>general_device_image.description</f>
        <v>0</v>
      </c>
      <c r="BLM186" s="12">
        <f>general_device_image.description</f>
        <v>0</v>
      </c>
      <c r="BLN186" s="12">
        <f>general_device_image.description</f>
        <v>0</v>
      </c>
      <c r="BLO186" s="12">
        <f>general_device_image.description</f>
        <v>0</v>
      </c>
      <c r="BLP186" s="12">
        <f>general_device_image.description</f>
        <v>0</v>
      </c>
      <c r="BLQ186" s="12">
        <f>general_device_image.description</f>
        <v>0</v>
      </c>
      <c r="BLR186" s="12">
        <f>general_device_image.description</f>
        <v>0</v>
      </c>
      <c r="BLS186" s="12">
        <f>general_device_image.description</f>
        <v>0</v>
      </c>
      <c r="BLT186" s="12">
        <f>general_device_image.description</f>
        <v>0</v>
      </c>
      <c r="BLU186" s="12">
        <f>general_device_image.description</f>
        <v>0</v>
      </c>
      <c r="BLV186" s="12">
        <f>general_device_image.description</f>
        <v>0</v>
      </c>
      <c r="BLW186" s="12">
        <f>general_device_image.description</f>
        <v>0</v>
      </c>
      <c r="BLX186" s="12">
        <f>general_device_image.description</f>
        <v>0</v>
      </c>
      <c r="BLY186" s="12">
        <f>general_device_image.description</f>
        <v>0</v>
      </c>
      <c r="BLZ186" s="12">
        <f>general_device_image.description</f>
        <v>0</v>
      </c>
      <c r="BMA186" s="12">
        <f>general_device_image.description</f>
        <v>0</v>
      </c>
      <c r="BMB186" s="12">
        <f>general_device_image.description</f>
        <v>0</v>
      </c>
      <c r="BMC186" s="12">
        <f>general_device_image.description</f>
        <v>0</v>
      </c>
      <c r="BMD186" s="12">
        <f>general_device_image.description</f>
        <v>0</v>
      </c>
      <c r="BME186" s="12">
        <f>general_device_image.description</f>
        <v>0</v>
      </c>
      <c r="BMF186" s="12">
        <f>general_device_image.description</f>
        <v>0</v>
      </c>
      <c r="BMG186" s="12">
        <f>general_device_image.description</f>
        <v>0</v>
      </c>
      <c r="BMH186" s="12">
        <f>general_device_image.description</f>
        <v>0</v>
      </c>
      <c r="BMI186" s="12">
        <f>general_device_image.description</f>
        <v>0</v>
      </c>
      <c r="BMJ186" s="12">
        <f>general_device_image.description</f>
        <v>0</v>
      </c>
      <c r="BMK186" s="12">
        <f>general_device_image.description</f>
        <v>0</v>
      </c>
      <c r="BML186" s="12">
        <f>general_device_image.description</f>
        <v>0</v>
      </c>
      <c r="BMM186" s="12">
        <f>general_device_image.description</f>
        <v>0</v>
      </c>
      <c r="BMN186" s="12">
        <f>general_device_image.description</f>
        <v>0</v>
      </c>
      <c r="BMO186" s="12">
        <f>general_device_image.description</f>
        <v>0</v>
      </c>
      <c r="BMP186" s="12">
        <f>general_device_image.description</f>
        <v>0</v>
      </c>
      <c r="BMQ186" s="12">
        <f>general_device_image.description</f>
        <v>0</v>
      </c>
      <c r="BMR186" s="12">
        <f>general_device_image.description</f>
        <v>0</v>
      </c>
      <c r="BMS186" s="12">
        <f>general_device_image.description</f>
        <v>0</v>
      </c>
      <c r="BMT186" s="12">
        <f>general_device_image.description</f>
        <v>0</v>
      </c>
      <c r="BMU186" s="12">
        <f>general_device_image.description</f>
        <v>0</v>
      </c>
      <c r="BMV186" s="12">
        <f>general_device_image.description</f>
        <v>0</v>
      </c>
      <c r="BMW186" s="12">
        <f>general_device_image.description</f>
        <v>0</v>
      </c>
      <c r="BMX186" s="12">
        <f>general_device_image.description</f>
        <v>0</v>
      </c>
      <c r="BMY186" s="12">
        <f>general_device_image.description</f>
        <v>0</v>
      </c>
      <c r="BMZ186" s="12">
        <f>general_device_image.description</f>
        <v>0</v>
      </c>
      <c r="BNA186" s="12">
        <f>general_device_image.description</f>
        <v>0</v>
      </c>
      <c r="BNB186" s="12">
        <f>general_device_image.description</f>
        <v>0</v>
      </c>
      <c r="BNC186" s="12">
        <f>general_device_image.description</f>
        <v>0</v>
      </c>
      <c r="BND186" s="12">
        <f>general_device_image.description</f>
        <v>0</v>
      </c>
      <c r="BNE186" s="12">
        <f>general_device_image.description</f>
        <v>0</v>
      </c>
      <c r="BNF186" s="12">
        <f>general_device_image.description</f>
        <v>0</v>
      </c>
      <c r="BNG186" s="12">
        <f>general_device_image.description</f>
        <v>0</v>
      </c>
      <c r="BNH186" s="12">
        <f>general_device_image.description</f>
        <v>0</v>
      </c>
      <c r="BNI186" s="12">
        <f>general_device_image.description</f>
        <v>0</v>
      </c>
      <c r="BNJ186" s="12">
        <f>general_device_image.description</f>
        <v>0</v>
      </c>
      <c r="BNK186" s="12">
        <f>general_device_image.description</f>
        <v>0</v>
      </c>
      <c r="BNL186" s="12">
        <f>general_device_image.description</f>
        <v>0</v>
      </c>
      <c r="BNM186" s="12">
        <f>general_device_image.description</f>
        <v>0</v>
      </c>
      <c r="BNN186" s="12">
        <f>general_device_image.description</f>
        <v>0</v>
      </c>
      <c r="BNO186" s="12">
        <f>general_device_image.description</f>
        <v>0</v>
      </c>
      <c r="BNP186" s="12">
        <f>general_device_image.description</f>
        <v>0</v>
      </c>
      <c r="BNQ186" s="12">
        <f>general_device_image.description</f>
        <v>0</v>
      </c>
      <c r="BNR186" s="12">
        <f>general_device_image.description</f>
        <v>0</v>
      </c>
      <c r="BNS186" s="12">
        <f>general_device_image.description</f>
        <v>0</v>
      </c>
      <c r="BNT186" s="12">
        <f>general_device_image.description</f>
        <v>0</v>
      </c>
      <c r="BNU186" s="12">
        <f>general_device_image.description</f>
        <v>0</v>
      </c>
      <c r="BNV186" s="12">
        <f>general_device_image.description</f>
        <v>0</v>
      </c>
      <c r="BNW186" s="12">
        <f>general_device_image.description</f>
        <v>0</v>
      </c>
      <c r="BNX186" s="12">
        <f>general_device_image.description</f>
        <v>0</v>
      </c>
      <c r="BNY186" s="12">
        <f>general_device_image.description</f>
        <v>0</v>
      </c>
      <c r="BNZ186" s="12">
        <f>general_device_image.description</f>
        <v>0</v>
      </c>
      <c r="BOA186" s="12">
        <f>general_device_image.description</f>
        <v>0</v>
      </c>
      <c r="BOB186" s="12">
        <f>general_device_image.description</f>
        <v>0</v>
      </c>
      <c r="BOC186" s="12">
        <f>general_device_image.description</f>
        <v>0</v>
      </c>
      <c r="BOD186" s="12">
        <f>general_device_image.description</f>
        <v>0</v>
      </c>
      <c r="BOE186" s="12">
        <f>general_device_image.description</f>
        <v>0</v>
      </c>
      <c r="BOF186" s="12">
        <f>general_device_image.description</f>
        <v>0</v>
      </c>
      <c r="BOG186" s="12">
        <f>general_device_image.description</f>
        <v>0</v>
      </c>
      <c r="BOH186" s="12">
        <f>general_device_image.description</f>
        <v>0</v>
      </c>
      <c r="BOI186" s="12">
        <f>general_device_image.description</f>
        <v>0</v>
      </c>
      <c r="BOJ186" s="12">
        <f>general_device_image.description</f>
        <v>0</v>
      </c>
      <c r="BOK186" s="12">
        <f>general_device_image.description</f>
        <v>0</v>
      </c>
      <c r="BOL186" s="12">
        <f>general_device_image.description</f>
        <v>0</v>
      </c>
      <c r="BOM186" s="12">
        <f>general_device_image.description</f>
        <v>0</v>
      </c>
      <c r="BON186" s="12">
        <f>general_device_image.description</f>
        <v>0</v>
      </c>
      <c r="BOO186" s="12">
        <f>general_device_image.description</f>
        <v>0</v>
      </c>
      <c r="BOP186" s="12">
        <f>general_device_image.description</f>
        <v>0</v>
      </c>
      <c r="BOQ186" s="12">
        <f>general_device_image.description</f>
        <v>0</v>
      </c>
      <c r="BOR186" s="12">
        <f>general_device_image.description</f>
        <v>0</v>
      </c>
      <c r="BOS186" s="12">
        <f>general_device_image.description</f>
        <v>0</v>
      </c>
      <c r="BOT186" s="12">
        <f>general_device_image.description</f>
        <v>0</v>
      </c>
      <c r="BOU186" s="12">
        <f>general_device_image.description</f>
        <v>0</v>
      </c>
      <c r="BOV186" s="12">
        <f>general_device_image.description</f>
        <v>0</v>
      </c>
      <c r="BOW186" s="12">
        <f>general_device_image.description</f>
        <v>0</v>
      </c>
      <c r="BOX186" s="12">
        <f>general_device_image.description</f>
        <v>0</v>
      </c>
      <c r="BOY186" s="12">
        <f>general_device_image.description</f>
        <v>0</v>
      </c>
      <c r="BOZ186" s="12">
        <f>general_device_image.description</f>
        <v>0</v>
      </c>
      <c r="BPA186" s="12">
        <f>general_device_image.description</f>
        <v>0</v>
      </c>
      <c r="BPB186" s="12">
        <f>general_device_image.description</f>
        <v>0</v>
      </c>
      <c r="BPC186" s="12">
        <f>general_device_image.description</f>
        <v>0</v>
      </c>
      <c r="BPD186" s="12">
        <f>general_device_image.description</f>
        <v>0</v>
      </c>
      <c r="BPE186" s="12">
        <f>general_device_image.description</f>
        <v>0</v>
      </c>
      <c r="BPF186" s="12">
        <f>general_device_image.description</f>
        <v>0</v>
      </c>
      <c r="BPG186" s="12">
        <f>general_device_image.description</f>
        <v>0</v>
      </c>
      <c r="BPH186" s="12">
        <f>general_device_image.description</f>
        <v>0</v>
      </c>
      <c r="BPI186" s="12">
        <f>general_device_image.description</f>
        <v>0</v>
      </c>
      <c r="BPJ186" s="12">
        <f>general_device_image.description</f>
        <v>0</v>
      </c>
      <c r="BPK186" s="12">
        <f>general_device_image.description</f>
        <v>0</v>
      </c>
      <c r="BPL186" s="12">
        <f>general_device_image.description</f>
        <v>0</v>
      </c>
      <c r="BPM186" s="12">
        <f>general_device_image.description</f>
        <v>0</v>
      </c>
      <c r="BPN186" s="12">
        <f>general_device_image.description</f>
        <v>0</v>
      </c>
      <c r="BPO186" s="12">
        <f>general_device_image.description</f>
        <v>0</v>
      </c>
      <c r="BPP186" s="12">
        <f>general_device_image.description</f>
        <v>0</v>
      </c>
      <c r="BPQ186" s="12">
        <f>general_device_image.description</f>
        <v>0</v>
      </c>
      <c r="BPR186" s="12">
        <f>general_device_image.description</f>
        <v>0</v>
      </c>
      <c r="BPS186" s="12">
        <f>general_device_image.description</f>
        <v>0</v>
      </c>
      <c r="BPT186" s="12">
        <f>general_device_image.description</f>
        <v>0</v>
      </c>
      <c r="BPU186" s="12">
        <f>general_device_image.description</f>
        <v>0</v>
      </c>
      <c r="BPV186" s="12">
        <f>general_device_image.description</f>
        <v>0</v>
      </c>
      <c r="BPW186" s="12">
        <f>general_device_image.description</f>
        <v>0</v>
      </c>
      <c r="BPX186" s="12">
        <f>general_device_image.description</f>
        <v>0</v>
      </c>
      <c r="BPY186" s="12">
        <f>general_device_image.description</f>
        <v>0</v>
      </c>
      <c r="BPZ186" s="12">
        <f>general_device_image.description</f>
        <v>0</v>
      </c>
      <c r="BQA186" s="12">
        <f>general_device_image.description</f>
        <v>0</v>
      </c>
      <c r="BQB186" s="12">
        <f>general_device_image.description</f>
        <v>0</v>
      </c>
      <c r="BQC186" s="12">
        <f>general_device_image.description</f>
        <v>0</v>
      </c>
      <c r="BQD186" s="12">
        <f>general_device_image.description</f>
        <v>0</v>
      </c>
      <c r="BQE186" s="12">
        <f>general_device_image.description</f>
        <v>0</v>
      </c>
      <c r="BQF186" s="12">
        <f>general_device_image.description</f>
        <v>0</v>
      </c>
      <c r="BQG186" s="12">
        <f>general_device_image.description</f>
        <v>0</v>
      </c>
      <c r="BQH186" s="12">
        <f>general_device_image.description</f>
        <v>0</v>
      </c>
      <c r="BQI186" s="12">
        <f>general_device_image.description</f>
        <v>0</v>
      </c>
      <c r="BQJ186" s="12">
        <f>general_device_image.description</f>
        <v>0</v>
      </c>
      <c r="BQK186" s="12">
        <f>general_device_image.description</f>
        <v>0</v>
      </c>
      <c r="BQL186" s="12">
        <f>general_device_image.description</f>
        <v>0</v>
      </c>
      <c r="BQM186" s="12">
        <f>general_device_image.description</f>
        <v>0</v>
      </c>
      <c r="BQN186" s="12">
        <f>general_device_image.description</f>
        <v>0</v>
      </c>
      <c r="BQO186" s="12">
        <f>general_device_image.description</f>
        <v>0</v>
      </c>
      <c r="BQP186" s="12">
        <f>general_device_image.description</f>
        <v>0</v>
      </c>
      <c r="BQQ186" s="12">
        <f>general_device_image.description</f>
        <v>0</v>
      </c>
      <c r="BQR186" s="12">
        <f>general_device_image.description</f>
        <v>0</v>
      </c>
      <c r="BQS186" s="12">
        <f>general_device_image.description</f>
        <v>0</v>
      </c>
      <c r="BQT186" s="12">
        <f>general_device_image.description</f>
        <v>0</v>
      </c>
      <c r="BQU186" s="12">
        <f>general_device_image.description</f>
        <v>0</v>
      </c>
      <c r="BQV186" s="12">
        <f>general_device_image.description</f>
        <v>0</v>
      </c>
      <c r="BQW186" s="12">
        <f>general_device_image.description</f>
        <v>0</v>
      </c>
      <c r="BQX186" s="12">
        <f>general_device_image.description</f>
        <v>0</v>
      </c>
      <c r="BQY186" s="12">
        <f>general_device_image.description</f>
        <v>0</v>
      </c>
      <c r="BQZ186" s="12">
        <f>general_device_image.description</f>
        <v>0</v>
      </c>
      <c r="BRA186" s="12">
        <f>general_device_image.description</f>
        <v>0</v>
      </c>
      <c r="BRB186" s="12">
        <f>general_device_image.description</f>
        <v>0</v>
      </c>
      <c r="BRC186" s="12">
        <f>general_device_image.description</f>
        <v>0</v>
      </c>
      <c r="BRD186" s="12">
        <f>general_device_image.description</f>
        <v>0</v>
      </c>
      <c r="BRE186" s="12">
        <f>general_device_image.description</f>
        <v>0</v>
      </c>
      <c r="BRF186" s="12">
        <f>general_device_image.description</f>
        <v>0</v>
      </c>
      <c r="BRG186" s="12">
        <f>general_device_image.description</f>
        <v>0</v>
      </c>
      <c r="BRH186" s="12">
        <f>general_device_image.description</f>
        <v>0</v>
      </c>
      <c r="BRI186" s="12">
        <f>general_device_image.description</f>
        <v>0</v>
      </c>
      <c r="BRJ186" s="12">
        <f>general_device_image.description</f>
        <v>0</v>
      </c>
      <c r="BRK186" s="12">
        <f>general_device_image.description</f>
        <v>0</v>
      </c>
      <c r="BRL186" s="12">
        <f>general_device_image.description</f>
        <v>0</v>
      </c>
      <c r="BRM186" s="12">
        <f>general_device_image.description</f>
        <v>0</v>
      </c>
      <c r="BRN186" s="12">
        <f>general_device_image.description</f>
        <v>0</v>
      </c>
      <c r="BRO186" s="12">
        <f>general_device_image.description</f>
        <v>0</v>
      </c>
      <c r="BRP186" s="12">
        <f>general_device_image.description</f>
        <v>0</v>
      </c>
      <c r="BRQ186" s="12">
        <f>general_device_image.description</f>
        <v>0</v>
      </c>
      <c r="BRR186" s="12">
        <f>general_device_image.description</f>
        <v>0</v>
      </c>
      <c r="BRS186" s="12">
        <f>general_device_image.description</f>
        <v>0</v>
      </c>
      <c r="BRT186" s="12">
        <f>general_device_image.description</f>
        <v>0</v>
      </c>
      <c r="BRU186" s="12">
        <f>general_device_image.description</f>
        <v>0</v>
      </c>
      <c r="BRV186" s="12">
        <f>general_device_image.description</f>
        <v>0</v>
      </c>
      <c r="BRW186" s="12">
        <f>general_device_image.description</f>
        <v>0</v>
      </c>
      <c r="BRX186" s="12">
        <f>general_device_image.description</f>
        <v>0</v>
      </c>
      <c r="BRY186" s="12">
        <f>general_device_image.description</f>
        <v>0</v>
      </c>
      <c r="BRZ186" s="12">
        <f>general_device_image.description</f>
        <v>0</v>
      </c>
      <c r="BSA186" s="12">
        <f>general_device_image.description</f>
        <v>0</v>
      </c>
      <c r="BSB186" s="12">
        <f>general_device_image.description</f>
        <v>0</v>
      </c>
      <c r="BSC186" s="12">
        <f>general_device_image.description</f>
        <v>0</v>
      </c>
      <c r="BSD186" s="12">
        <f>general_device_image.description</f>
        <v>0</v>
      </c>
      <c r="BSE186" s="12">
        <f>general_device_image.description</f>
        <v>0</v>
      </c>
      <c r="BSF186" s="12">
        <f>general_device_image.description</f>
        <v>0</v>
      </c>
      <c r="BSG186" s="12">
        <f>general_device_image.description</f>
        <v>0</v>
      </c>
      <c r="BSH186" s="12">
        <f>general_device_image.description</f>
        <v>0</v>
      </c>
      <c r="BSI186" s="12">
        <f>general_device_image.description</f>
        <v>0</v>
      </c>
      <c r="BSJ186" s="12">
        <f>general_device_image.description</f>
        <v>0</v>
      </c>
      <c r="BSK186" s="12">
        <f>general_device_image.description</f>
        <v>0</v>
      </c>
      <c r="BSL186" s="12">
        <f>general_device_image.description</f>
        <v>0</v>
      </c>
      <c r="BSM186" s="12">
        <f>general_device_image.description</f>
        <v>0</v>
      </c>
      <c r="BSN186" s="12">
        <f>general_device_image.description</f>
        <v>0</v>
      </c>
      <c r="BSO186" s="12">
        <f>general_device_image.description</f>
        <v>0</v>
      </c>
      <c r="BSP186" s="12">
        <f>general_device_image.description</f>
        <v>0</v>
      </c>
      <c r="BSQ186" s="12">
        <f>general_device_image.description</f>
        <v>0</v>
      </c>
      <c r="BSR186" s="12">
        <f>general_device_image.description</f>
        <v>0</v>
      </c>
      <c r="BSS186" s="12">
        <f>general_device_image.description</f>
        <v>0</v>
      </c>
      <c r="BST186" s="12">
        <f>general_device_image.description</f>
        <v>0</v>
      </c>
      <c r="BSU186" s="12">
        <f>general_device_image.description</f>
        <v>0</v>
      </c>
      <c r="BSV186" s="12">
        <f>general_device_image.description</f>
        <v>0</v>
      </c>
      <c r="BSW186" s="12">
        <f>general_device_image.description</f>
        <v>0</v>
      </c>
      <c r="BSX186" s="12">
        <f>general_device_image.description</f>
        <v>0</v>
      </c>
      <c r="BSY186" s="12">
        <f>general_device_image.description</f>
        <v>0</v>
      </c>
      <c r="BSZ186" s="12">
        <f>general_device_image.description</f>
        <v>0</v>
      </c>
      <c r="BTA186" s="12">
        <f>general_device_image.description</f>
        <v>0</v>
      </c>
      <c r="BTB186" s="12">
        <f>general_device_image.description</f>
        <v>0</v>
      </c>
      <c r="BTC186" s="12">
        <f>general_device_image.description</f>
        <v>0</v>
      </c>
      <c r="BTD186" s="12">
        <f>general_device_image.description</f>
        <v>0</v>
      </c>
      <c r="BTE186" s="12">
        <f>general_device_image.description</f>
        <v>0</v>
      </c>
      <c r="BTF186" s="12">
        <f>general_device_image.description</f>
        <v>0</v>
      </c>
      <c r="BTG186" s="12">
        <f>general_device_image.description</f>
        <v>0</v>
      </c>
      <c r="BTH186" s="12">
        <f>general_device_image.description</f>
        <v>0</v>
      </c>
      <c r="BTI186" s="12">
        <f>general_device_image.description</f>
        <v>0</v>
      </c>
      <c r="BTJ186" s="12">
        <f>general_device_image.description</f>
        <v>0</v>
      </c>
      <c r="BTK186" s="12">
        <f>general_device_image.description</f>
        <v>0</v>
      </c>
      <c r="BTL186" s="12">
        <f>general_device_image.description</f>
        <v>0</v>
      </c>
      <c r="BTM186" s="12">
        <f>general_device_image.description</f>
        <v>0</v>
      </c>
      <c r="BTN186" s="12">
        <f>general_device_image.description</f>
        <v>0</v>
      </c>
      <c r="BTO186" s="12">
        <f>general_device_image.description</f>
        <v>0</v>
      </c>
      <c r="BTP186" s="12">
        <f>general_device_image.description</f>
        <v>0</v>
      </c>
      <c r="BTQ186" s="12">
        <f>general_device_image.description</f>
        <v>0</v>
      </c>
      <c r="BTR186" s="12">
        <f>general_device_image.description</f>
        <v>0</v>
      </c>
      <c r="BTS186" s="12">
        <f>general_device_image.description</f>
        <v>0</v>
      </c>
      <c r="BTT186" s="12">
        <f>general_device_image.description</f>
        <v>0</v>
      </c>
      <c r="BTU186" s="12">
        <f>general_device_image.description</f>
        <v>0</v>
      </c>
      <c r="BTV186" s="12">
        <f>general_device_image.description</f>
        <v>0</v>
      </c>
      <c r="BTW186" s="12">
        <f>general_device_image.description</f>
        <v>0</v>
      </c>
      <c r="BTX186" s="12">
        <f>general_device_image.description</f>
        <v>0</v>
      </c>
      <c r="BTY186" s="12">
        <f>general_device_image.description</f>
        <v>0</v>
      </c>
      <c r="BTZ186" s="12">
        <f>general_device_image.description</f>
        <v>0</v>
      </c>
      <c r="BUA186" s="12">
        <f>general_device_image.description</f>
        <v>0</v>
      </c>
      <c r="BUB186" s="12">
        <f>general_device_image.description</f>
        <v>0</v>
      </c>
      <c r="BUC186" s="12">
        <f>general_device_image.description</f>
        <v>0</v>
      </c>
      <c r="BUD186" s="12">
        <f>general_device_image.description</f>
        <v>0</v>
      </c>
      <c r="BUE186" s="12">
        <f>general_device_image.description</f>
        <v>0</v>
      </c>
      <c r="BUF186" s="12">
        <f>general_device_image.description</f>
        <v>0</v>
      </c>
      <c r="BUG186" s="12">
        <f>general_device_image.description</f>
        <v>0</v>
      </c>
      <c r="BUH186" s="12">
        <f>general_device_image.description</f>
        <v>0</v>
      </c>
      <c r="BUI186" s="12">
        <f>general_device_image.description</f>
        <v>0</v>
      </c>
      <c r="BUJ186" s="12">
        <f>general_device_image.description</f>
        <v>0</v>
      </c>
      <c r="BUK186" s="12">
        <f>general_device_image.description</f>
        <v>0</v>
      </c>
      <c r="BUL186" s="12">
        <f>general_device_image.description</f>
        <v>0</v>
      </c>
      <c r="BUM186" s="12">
        <f>general_device_image.description</f>
        <v>0</v>
      </c>
      <c r="BUN186" s="12">
        <f>general_device_image.description</f>
        <v>0</v>
      </c>
      <c r="BUO186" s="12">
        <f>general_device_image.description</f>
        <v>0</v>
      </c>
      <c r="BUP186" s="12">
        <f>general_device_image.description</f>
        <v>0</v>
      </c>
      <c r="BUQ186" s="12">
        <f>general_device_image.description</f>
        <v>0</v>
      </c>
      <c r="BUR186" s="12">
        <f>general_device_image.description</f>
        <v>0</v>
      </c>
      <c r="BUS186" s="12">
        <f>general_device_image.description</f>
        <v>0</v>
      </c>
      <c r="BUT186" s="12">
        <f>general_device_image.description</f>
        <v>0</v>
      </c>
      <c r="BUU186" s="12">
        <f>general_device_image.description</f>
        <v>0</v>
      </c>
      <c r="BUV186" s="12">
        <f>general_device_image.description</f>
        <v>0</v>
      </c>
      <c r="BUW186" s="12">
        <f>general_device_image.description</f>
        <v>0</v>
      </c>
      <c r="BUX186" s="12">
        <f>general_device_image.description</f>
        <v>0</v>
      </c>
      <c r="BUY186" s="12">
        <f>general_device_image.description</f>
        <v>0</v>
      </c>
      <c r="BUZ186" s="12">
        <f>general_device_image.description</f>
        <v>0</v>
      </c>
      <c r="BVA186" s="12">
        <f>general_device_image.description</f>
        <v>0</v>
      </c>
      <c r="BVB186" s="12">
        <f>general_device_image.description</f>
        <v>0</v>
      </c>
      <c r="BVC186" s="12">
        <f>general_device_image.description</f>
        <v>0</v>
      </c>
      <c r="BVD186" s="12">
        <f>general_device_image.description</f>
        <v>0</v>
      </c>
      <c r="BVE186" s="12">
        <f>general_device_image.description</f>
        <v>0</v>
      </c>
      <c r="BVF186" s="12">
        <f>general_device_image.description</f>
        <v>0</v>
      </c>
      <c r="BVG186" s="12">
        <f>general_device_image.description</f>
        <v>0</v>
      </c>
      <c r="BVH186" s="12">
        <f>general_device_image.description</f>
        <v>0</v>
      </c>
      <c r="BVI186" s="12">
        <f>general_device_image.description</f>
        <v>0</v>
      </c>
      <c r="BVJ186" s="12">
        <f>general_device_image.description</f>
        <v>0</v>
      </c>
      <c r="BVK186" s="12">
        <f>general_device_image.description</f>
        <v>0</v>
      </c>
      <c r="BVL186" s="12">
        <f>general_device_image.description</f>
        <v>0</v>
      </c>
      <c r="BVM186" s="12">
        <f>general_device_image.description</f>
        <v>0</v>
      </c>
      <c r="BVN186" s="12">
        <f>general_device_image.description</f>
        <v>0</v>
      </c>
      <c r="BVO186" s="12">
        <f>general_device_image.description</f>
        <v>0</v>
      </c>
      <c r="BVP186" s="12">
        <f>general_device_image.description</f>
        <v>0</v>
      </c>
      <c r="BVQ186" s="12">
        <f>general_device_image.description</f>
        <v>0</v>
      </c>
      <c r="BVR186" s="12">
        <f>general_device_image.description</f>
        <v>0</v>
      </c>
      <c r="BVS186" s="12">
        <f>general_device_image.description</f>
        <v>0</v>
      </c>
      <c r="BVT186" s="12">
        <f>general_device_image.description</f>
        <v>0</v>
      </c>
      <c r="BVU186" s="12">
        <f>general_device_image.description</f>
        <v>0</v>
      </c>
      <c r="BVV186" s="12">
        <f>general_device_image.description</f>
        <v>0</v>
      </c>
      <c r="BVW186" s="12">
        <f>general_device_image.description</f>
        <v>0</v>
      </c>
      <c r="BVX186" s="12">
        <f>general_device_image.description</f>
        <v>0</v>
      </c>
      <c r="BVY186" s="12">
        <f>general_device_image.description</f>
        <v>0</v>
      </c>
      <c r="BVZ186" s="12">
        <f>general_device_image.description</f>
        <v>0</v>
      </c>
      <c r="BWA186" s="12">
        <f>general_device_image.description</f>
        <v>0</v>
      </c>
      <c r="BWB186" s="12">
        <f>general_device_image.description</f>
        <v>0</v>
      </c>
      <c r="BWC186" s="12">
        <f>general_device_image.description</f>
        <v>0</v>
      </c>
      <c r="BWD186" s="12">
        <f>general_device_image.description</f>
        <v>0</v>
      </c>
      <c r="BWE186" s="12">
        <f>general_device_image.description</f>
        <v>0</v>
      </c>
      <c r="BWF186" s="12">
        <f>general_device_image.description</f>
        <v>0</v>
      </c>
      <c r="BWG186" s="12">
        <f>general_device_image.description</f>
        <v>0</v>
      </c>
      <c r="BWH186" s="12">
        <f>general_device_image.description</f>
        <v>0</v>
      </c>
      <c r="BWI186" s="12">
        <f>general_device_image.description</f>
        <v>0</v>
      </c>
      <c r="BWJ186" s="12">
        <f>general_device_image.description</f>
        <v>0</v>
      </c>
      <c r="BWK186" s="12">
        <f>general_device_image.description</f>
        <v>0</v>
      </c>
      <c r="BWL186" s="12">
        <f>general_device_image.description</f>
        <v>0</v>
      </c>
      <c r="BWM186" s="12">
        <f>general_device_image.description</f>
        <v>0</v>
      </c>
      <c r="BWN186" s="12">
        <f>general_device_image.description</f>
        <v>0</v>
      </c>
      <c r="BWO186" s="12">
        <f>general_device_image.description</f>
        <v>0</v>
      </c>
      <c r="BWP186" s="12">
        <f>general_device_image.description</f>
        <v>0</v>
      </c>
      <c r="BWQ186" s="12">
        <f>general_device_image.description</f>
        <v>0</v>
      </c>
      <c r="BWR186" s="12">
        <f>general_device_image.description</f>
        <v>0</v>
      </c>
      <c r="BWS186" s="12">
        <f>general_device_image.description</f>
        <v>0</v>
      </c>
      <c r="BWT186" s="12">
        <f>general_device_image.description</f>
        <v>0</v>
      </c>
      <c r="BWU186" s="12">
        <f>general_device_image.description</f>
        <v>0</v>
      </c>
      <c r="BWV186" s="12">
        <f>general_device_image.description</f>
        <v>0</v>
      </c>
      <c r="BWW186" s="12">
        <f>general_device_image.description</f>
        <v>0</v>
      </c>
      <c r="BWX186" s="12">
        <f>general_device_image.description</f>
        <v>0</v>
      </c>
      <c r="BWY186" s="12">
        <f>general_device_image.description</f>
        <v>0</v>
      </c>
      <c r="BWZ186" s="12">
        <f>general_device_image.description</f>
        <v>0</v>
      </c>
      <c r="BXA186" s="12">
        <f>general_device_image.description</f>
        <v>0</v>
      </c>
      <c r="BXB186" s="12">
        <f>general_device_image.description</f>
        <v>0</v>
      </c>
      <c r="BXC186" s="12">
        <f>general_device_image.description</f>
        <v>0</v>
      </c>
      <c r="BXD186" s="12">
        <f>general_device_image.description</f>
        <v>0</v>
      </c>
      <c r="BXE186" s="12">
        <f>general_device_image.description</f>
        <v>0</v>
      </c>
      <c r="BXF186" s="12">
        <f>general_device_image.description</f>
        <v>0</v>
      </c>
      <c r="BXG186" s="12">
        <f>general_device_image.description</f>
        <v>0</v>
      </c>
      <c r="BXH186" s="12">
        <f>general_device_image.description</f>
        <v>0</v>
      </c>
      <c r="BXI186" s="12">
        <f>general_device_image.description</f>
        <v>0</v>
      </c>
      <c r="BXJ186" s="12">
        <f>general_device_image.description</f>
        <v>0</v>
      </c>
      <c r="BXK186" s="12">
        <f>general_device_image.description</f>
        <v>0</v>
      </c>
      <c r="BXL186" s="12">
        <f>general_device_image.description</f>
        <v>0</v>
      </c>
      <c r="BXM186" s="12">
        <f>general_device_image.description</f>
        <v>0</v>
      </c>
      <c r="BXN186" s="12">
        <f>general_device_image.description</f>
        <v>0</v>
      </c>
      <c r="BXO186" s="12">
        <f>general_device_image.description</f>
        <v>0</v>
      </c>
      <c r="BXP186" s="12">
        <f>general_device_image.description</f>
        <v>0</v>
      </c>
      <c r="BXQ186" s="12">
        <f>general_device_image.description</f>
        <v>0</v>
      </c>
      <c r="BXR186" s="12">
        <f>general_device_image.description</f>
        <v>0</v>
      </c>
      <c r="BXS186" s="12">
        <f>general_device_image.description</f>
        <v>0</v>
      </c>
      <c r="BXT186" s="12">
        <f>general_device_image.description</f>
        <v>0</v>
      </c>
      <c r="BXU186" s="12">
        <f>general_device_image.description</f>
        <v>0</v>
      </c>
      <c r="BXV186" s="12">
        <f>general_device_image.description</f>
        <v>0</v>
      </c>
      <c r="BXW186" s="12">
        <f>general_device_image.description</f>
        <v>0</v>
      </c>
      <c r="BXX186" s="12">
        <f>general_device_image.description</f>
        <v>0</v>
      </c>
      <c r="BXY186" s="12">
        <f>general_device_image.description</f>
        <v>0</v>
      </c>
      <c r="BXZ186" s="12">
        <f>general_device_image.description</f>
        <v>0</v>
      </c>
      <c r="BYA186" s="12">
        <f>general_device_image.description</f>
        <v>0</v>
      </c>
      <c r="BYB186" s="12">
        <f>general_device_image.description</f>
        <v>0</v>
      </c>
      <c r="BYC186" s="12">
        <f>general_device_image.description</f>
        <v>0</v>
      </c>
      <c r="BYD186" s="12">
        <f>general_device_image.description</f>
        <v>0</v>
      </c>
      <c r="BYE186" s="12">
        <f>general_device_image.description</f>
        <v>0</v>
      </c>
      <c r="BYF186" s="12">
        <f>general_device_image.description</f>
        <v>0</v>
      </c>
      <c r="BYG186" s="12">
        <f>general_device_image.description</f>
        <v>0</v>
      </c>
      <c r="BYH186" s="12">
        <f>general_device_image.description</f>
        <v>0</v>
      </c>
      <c r="BYI186" s="12">
        <f>general_device_image.description</f>
        <v>0</v>
      </c>
      <c r="BYJ186" s="12">
        <f>general_device_image.description</f>
        <v>0</v>
      </c>
      <c r="BYK186" s="12">
        <f>general_device_image.description</f>
        <v>0</v>
      </c>
      <c r="BYL186" s="12">
        <f>general_device_image.description</f>
        <v>0</v>
      </c>
      <c r="BYM186" s="12">
        <f>general_device_image.description</f>
        <v>0</v>
      </c>
      <c r="BYN186" s="12">
        <f>general_device_image.description</f>
        <v>0</v>
      </c>
      <c r="BYO186" s="12">
        <f>general_device_image.description</f>
        <v>0</v>
      </c>
      <c r="BYP186" s="12">
        <f>general_device_image.description</f>
        <v>0</v>
      </c>
      <c r="BYQ186" s="12">
        <f>general_device_image.description</f>
        <v>0</v>
      </c>
      <c r="BYR186" s="12">
        <f>general_device_image.description</f>
        <v>0</v>
      </c>
      <c r="BYS186" s="12">
        <f>general_device_image.description</f>
        <v>0</v>
      </c>
      <c r="BYT186" s="12">
        <f>general_device_image.description</f>
        <v>0</v>
      </c>
      <c r="BYU186" s="12">
        <f>general_device_image.description</f>
        <v>0</v>
      </c>
      <c r="BYV186" s="12">
        <f>general_device_image.description</f>
        <v>0</v>
      </c>
      <c r="BYW186" s="12">
        <f>general_device_image.description</f>
        <v>0</v>
      </c>
      <c r="BYX186" s="12">
        <f>general_device_image.description</f>
        <v>0</v>
      </c>
      <c r="BYY186" s="12">
        <f>general_device_image.description</f>
        <v>0</v>
      </c>
      <c r="BYZ186" s="12">
        <f>general_device_image.description</f>
        <v>0</v>
      </c>
      <c r="BZA186" s="12">
        <f>general_device_image.description</f>
        <v>0</v>
      </c>
      <c r="BZB186" s="12">
        <f>general_device_image.description</f>
        <v>0</v>
      </c>
      <c r="BZC186" s="12">
        <f>general_device_image.description</f>
        <v>0</v>
      </c>
      <c r="BZD186" s="12">
        <f>general_device_image.description</f>
        <v>0</v>
      </c>
      <c r="BZE186" s="12">
        <f>general_device_image.description</f>
        <v>0</v>
      </c>
      <c r="BZF186" s="12">
        <f>general_device_image.description</f>
        <v>0</v>
      </c>
      <c r="BZG186" s="12">
        <f>general_device_image.description</f>
        <v>0</v>
      </c>
      <c r="BZH186" s="12">
        <f>general_device_image.description</f>
        <v>0</v>
      </c>
      <c r="BZI186" s="12">
        <f>general_device_image.description</f>
        <v>0</v>
      </c>
      <c r="BZJ186" s="12">
        <f>general_device_image.description</f>
        <v>0</v>
      </c>
      <c r="BZK186" s="12">
        <f>general_device_image.description</f>
        <v>0</v>
      </c>
      <c r="BZL186" s="12">
        <f>general_device_image.description</f>
        <v>0</v>
      </c>
      <c r="BZM186" s="12">
        <f>general_device_image.description</f>
        <v>0</v>
      </c>
      <c r="BZN186" s="12">
        <f>general_device_image.description</f>
        <v>0</v>
      </c>
      <c r="BZO186" s="12">
        <f>general_device_image.description</f>
        <v>0</v>
      </c>
      <c r="BZP186" s="12">
        <f>general_device_image.description</f>
        <v>0</v>
      </c>
      <c r="BZQ186" s="12">
        <f>general_device_image.description</f>
        <v>0</v>
      </c>
      <c r="BZR186" s="12">
        <f>general_device_image.description</f>
        <v>0</v>
      </c>
      <c r="BZS186" s="12">
        <f>general_device_image.description</f>
        <v>0</v>
      </c>
      <c r="BZT186" s="12">
        <f>general_device_image.description</f>
        <v>0</v>
      </c>
      <c r="BZU186" s="12">
        <f>general_device_image.description</f>
        <v>0</v>
      </c>
      <c r="BZV186" s="12">
        <f>general_device_image.description</f>
        <v>0</v>
      </c>
      <c r="BZW186" s="12">
        <f>general_device_image.description</f>
        <v>0</v>
      </c>
      <c r="BZX186" s="12">
        <f>general_device_image.description</f>
        <v>0</v>
      </c>
      <c r="BZY186" s="12">
        <f>general_device_image.description</f>
        <v>0</v>
      </c>
      <c r="BZZ186" s="12">
        <f>general_device_image.description</f>
        <v>0</v>
      </c>
      <c r="CAA186" s="12">
        <f>general_device_image.description</f>
        <v>0</v>
      </c>
      <c r="CAB186" s="12">
        <f>general_device_image.description</f>
        <v>0</v>
      </c>
      <c r="CAC186" s="12">
        <f>general_device_image.description</f>
        <v>0</v>
      </c>
      <c r="CAD186" s="12">
        <f>general_device_image.description</f>
        <v>0</v>
      </c>
      <c r="CAE186" s="12">
        <f>general_device_image.description</f>
        <v>0</v>
      </c>
      <c r="CAF186" s="12">
        <f>general_device_image.description</f>
        <v>0</v>
      </c>
      <c r="CAG186" s="12">
        <f>general_device_image.description</f>
        <v>0</v>
      </c>
      <c r="CAH186" s="12">
        <f>general_device_image.description</f>
        <v>0</v>
      </c>
      <c r="CAI186" s="12">
        <f>general_device_image.description</f>
        <v>0</v>
      </c>
      <c r="CAJ186" s="12">
        <f>general_device_image.description</f>
        <v>0</v>
      </c>
      <c r="CAK186" s="12">
        <f>general_device_image.description</f>
        <v>0</v>
      </c>
      <c r="CAL186" s="12">
        <f>general_device_image.description</f>
        <v>0</v>
      </c>
      <c r="CAM186" s="12">
        <f>general_device_image.description</f>
        <v>0</v>
      </c>
      <c r="CAN186" s="12">
        <f>general_device_image.description</f>
        <v>0</v>
      </c>
      <c r="CAO186" s="12">
        <f>general_device_image.description</f>
        <v>0</v>
      </c>
      <c r="CAP186" s="12">
        <f>general_device_image.description</f>
        <v>0</v>
      </c>
      <c r="CAQ186" s="12">
        <f>general_device_image.description</f>
        <v>0</v>
      </c>
      <c r="CAR186" s="12">
        <f>general_device_image.description</f>
        <v>0</v>
      </c>
      <c r="CAS186" s="12">
        <f>general_device_image.description</f>
        <v>0</v>
      </c>
      <c r="CAT186" s="12">
        <f>general_device_image.description</f>
        <v>0</v>
      </c>
      <c r="CAU186" s="12">
        <f>general_device_image.description</f>
        <v>0</v>
      </c>
      <c r="CAV186" s="12">
        <f>general_device_image.description</f>
        <v>0</v>
      </c>
      <c r="CAW186" s="12">
        <f>general_device_image.description</f>
        <v>0</v>
      </c>
      <c r="CAX186" s="12">
        <f>general_device_image.description</f>
        <v>0</v>
      </c>
      <c r="CAY186" s="12">
        <f>general_device_image.description</f>
        <v>0</v>
      </c>
      <c r="CAZ186" s="12">
        <f>general_device_image.description</f>
        <v>0</v>
      </c>
      <c r="CBA186" s="12">
        <f>general_device_image.description</f>
        <v>0</v>
      </c>
      <c r="CBB186" s="12">
        <f>general_device_image.description</f>
        <v>0</v>
      </c>
      <c r="CBC186" s="12">
        <f>general_device_image.description</f>
        <v>0</v>
      </c>
      <c r="CBD186" s="12">
        <f>general_device_image.description</f>
        <v>0</v>
      </c>
      <c r="CBE186" s="12">
        <f>general_device_image.description</f>
        <v>0</v>
      </c>
      <c r="CBF186" s="12">
        <f>general_device_image.description</f>
        <v>0</v>
      </c>
      <c r="CBG186" s="12">
        <f>general_device_image.description</f>
        <v>0</v>
      </c>
      <c r="CBH186" s="12">
        <f>general_device_image.description</f>
        <v>0</v>
      </c>
      <c r="CBI186" s="12">
        <f>general_device_image.description</f>
        <v>0</v>
      </c>
      <c r="CBJ186" s="12">
        <f>general_device_image.description</f>
        <v>0</v>
      </c>
      <c r="CBK186" s="12">
        <f>general_device_image.description</f>
        <v>0</v>
      </c>
      <c r="CBL186" s="12">
        <f>general_device_image.description</f>
        <v>0</v>
      </c>
      <c r="CBM186" s="12">
        <f>general_device_image.description</f>
        <v>0</v>
      </c>
      <c r="CBN186" s="12">
        <f>general_device_image.description</f>
        <v>0</v>
      </c>
      <c r="CBO186" s="12">
        <f>general_device_image.description</f>
        <v>0</v>
      </c>
      <c r="CBP186" s="12">
        <f>general_device_image.description</f>
        <v>0</v>
      </c>
      <c r="CBQ186" s="12">
        <f>general_device_image.description</f>
        <v>0</v>
      </c>
      <c r="CBR186" s="12">
        <f>general_device_image.description</f>
        <v>0</v>
      </c>
      <c r="CBS186" s="12">
        <f>general_device_image.description</f>
        <v>0</v>
      </c>
      <c r="CBT186" s="12">
        <f>general_device_image.description</f>
        <v>0</v>
      </c>
      <c r="CBU186" s="12">
        <f>general_device_image.description</f>
        <v>0</v>
      </c>
      <c r="CBV186" s="12">
        <f>general_device_image.description</f>
        <v>0</v>
      </c>
      <c r="CBW186" s="12">
        <f>general_device_image.description</f>
        <v>0</v>
      </c>
      <c r="CBX186" s="12">
        <f>general_device_image.description</f>
        <v>0</v>
      </c>
      <c r="CBY186" s="12">
        <f>general_device_image.description</f>
        <v>0</v>
      </c>
      <c r="CBZ186" s="12">
        <f>general_device_image.description</f>
        <v>0</v>
      </c>
      <c r="CCA186" s="12">
        <f>general_device_image.description</f>
        <v>0</v>
      </c>
      <c r="CCB186" s="12">
        <f>general_device_image.description</f>
        <v>0</v>
      </c>
      <c r="CCC186" s="12">
        <f>general_device_image.description</f>
        <v>0</v>
      </c>
      <c r="CCD186" s="12">
        <f>general_device_image.description</f>
        <v>0</v>
      </c>
      <c r="CCE186" s="12">
        <f>general_device_image.description</f>
        <v>0</v>
      </c>
      <c r="CCF186" s="12">
        <f>general_device_image.description</f>
        <v>0</v>
      </c>
      <c r="CCG186" s="12">
        <f>general_device_image.description</f>
        <v>0</v>
      </c>
      <c r="CCH186" s="12">
        <f>general_device_image.description</f>
        <v>0</v>
      </c>
      <c r="CCI186" s="12">
        <f>general_device_image.description</f>
        <v>0</v>
      </c>
      <c r="CCJ186" s="12">
        <f>general_device_image.description</f>
        <v>0</v>
      </c>
      <c r="CCK186" s="12">
        <f>general_device_image.description</f>
        <v>0</v>
      </c>
      <c r="CCL186" s="12">
        <f>general_device_image.description</f>
        <v>0</v>
      </c>
      <c r="CCM186" s="12">
        <f>general_device_image.description</f>
        <v>0</v>
      </c>
      <c r="CCN186" s="12">
        <f>general_device_image.description</f>
        <v>0</v>
      </c>
      <c r="CCO186" s="12">
        <f>general_device_image.description</f>
        <v>0</v>
      </c>
      <c r="CCP186" s="12">
        <f>general_device_image.description</f>
        <v>0</v>
      </c>
      <c r="CCQ186" s="12">
        <f>general_device_image.description</f>
        <v>0</v>
      </c>
      <c r="CCR186" s="12">
        <f>general_device_image.description</f>
        <v>0</v>
      </c>
      <c r="CCS186" s="12">
        <f>general_device_image.description</f>
        <v>0</v>
      </c>
      <c r="CCT186" s="12">
        <f>general_device_image.description</f>
        <v>0</v>
      </c>
      <c r="CCU186" s="12">
        <f>general_device_image.description</f>
        <v>0</v>
      </c>
      <c r="CCV186" s="12">
        <f>general_device_image.description</f>
        <v>0</v>
      </c>
      <c r="CCW186" s="12">
        <f>general_device_image.description</f>
        <v>0</v>
      </c>
      <c r="CCX186" s="12">
        <f>general_device_image.description</f>
        <v>0</v>
      </c>
      <c r="CCY186" s="12">
        <f>general_device_image.description</f>
        <v>0</v>
      </c>
      <c r="CCZ186" s="12">
        <f>general_device_image.description</f>
        <v>0</v>
      </c>
      <c r="CDA186" s="12">
        <f>general_device_image.description</f>
        <v>0</v>
      </c>
      <c r="CDB186" s="12">
        <f>general_device_image.description</f>
        <v>0</v>
      </c>
      <c r="CDC186" s="12">
        <f>general_device_image.description</f>
        <v>0</v>
      </c>
      <c r="CDD186" s="12">
        <f>general_device_image.description</f>
        <v>0</v>
      </c>
      <c r="CDE186" s="12">
        <f>general_device_image.description</f>
        <v>0</v>
      </c>
      <c r="CDF186" s="12">
        <f>general_device_image.description</f>
        <v>0</v>
      </c>
      <c r="CDG186" s="12">
        <f>general_device_image.description</f>
        <v>0</v>
      </c>
      <c r="CDH186" s="12">
        <f>general_device_image.description</f>
        <v>0</v>
      </c>
      <c r="CDI186" s="12">
        <f>general_device_image.description</f>
        <v>0</v>
      </c>
      <c r="CDJ186" s="12">
        <f>general_device_image.description</f>
        <v>0</v>
      </c>
      <c r="CDK186" s="12">
        <f>general_device_image.description</f>
        <v>0</v>
      </c>
      <c r="CDL186" s="12">
        <f>general_device_image.description</f>
        <v>0</v>
      </c>
      <c r="CDM186" s="12">
        <f>general_device_image.description</f>
        <v>0</v>
      </c>
      <c r="CDN186" s="12">
        <f>general_device_image.description</f>
        <v>0</v>
      </c>
      <c r="CDO186" s="12">
        <f>general_device_image.description</f>
        <v>0</v>
      </c>
      <c r="CDP186" s="12">
        <f>general_device_image.description</f>
        <v>0</v>
      </c>
      <c r="CDQ186" s="12">
        <f>general_device_image.description</f>
        <v>0</v>
      </c>
      <c r="CDR186" s="12">
        <f>general_device_image.description</f>
        <v>0</v>
      </c>
      <c r="CDS186" s="12">
        <f>general_device_image.description</f>
        <v>0</v>
      </c>
      <c r="CDT186" s="12">
        <f>general_device_image.description</f>
        <v>0</v>
      </c>
      <c r="CDU186" s="12">
        <f>general_device_image.description</f>
        <v>0</v>
      </c>
      <c r="CDV186" s="12">
        <f>general_device_image.description</f>
        <v>0</v>
      </c>
      <c r="CDW186" s="12">
        <f>general_device_image.description</f>
        <v>0</v>
      </c>
      <c r="CDX186" s="12">
        <f>general_device_image.description</f>
        <v>0</v>
      </c>
      <c r="CDY186" s="12">
        <f>general_device_image.description</f>
        <v>0</v>
      </c>
      <c r="CDZ186" s="12">
        <f>general_device_image.description</f>
        <v>0</v>
      </c>
      <c r="CEA186" s="12">
        <f>general_device_image.description</f>
        <v>0</v>
      </c>
      <c r="CEB186" s="12">
        <f>general_device_image.description</f>
        <v>0</v>
      </c>
      <c r="CEC186" s="12">
        <f>general_device_image.description</f>
        <v>0</v>
      </c>
      <c r="CED186" s="12">
        <f>general_device_image.description</f>
        <v>0</v>
      </c>
      <c r="CEE186" s="12">
        <f>general_device_image.description</f>
        <v>0</v>
      </c>
      <c r="CEF186" s="12">
        <f>general_device_image.description</f>
        <v>0</v>
      </c>
      <c r="CEG186" s="12">
        <f>general_device_image.description</f>
        <v>0</v>
      </c>
      <c r="CEH186" s="12">
        <f>general_device_image.description</f>
        <v>0</v>
      </c>
      <c r="CEI186" s="12">
        <f>general_device_image.description</f>
        <v>0</v>
      </c>
      <c r="CEJ186" s="12">
        <f>general_device_image.description</f>
        <v>0</v>
      </c>
      <c r="CEK186" s="12">
        <f>general_device_image.description</f>
        <v>0</v>
      </c>
      <c r="CEL186" s="12">
        <f>general_device_image.description</f>
        <v>0</v>
      </c>
      <c r="CEM186" s="12">
        <f>general_device_image.description</f>
        <v>0</v>
      </c>
      <c r="CEN186" s="12">
        <f>general_device_image.description</f>
        <v>0</v>
      </c>
      <c r="CEO186" s="12">
        <f>general_device_image.description</f>
        <v>0</v>
      </c>
      <c r="CEP186" s="12">
        <f>general_device_image.description</f>
        <v>0</v>
      </c>
      <c r="CEQ186" s="12">
        <f>general_device_image.description</f>
        <v>0</v>
      </c>
      <c r="CER186" s="12">
        <f>general_device_image.description</f>
        <v>0</v>
      </c>
      <c r="CES186" s="12">
        <f>general_device_image.description</f>
        <v>0</v>
      </c>
      <c r="CET186" s="12">
        <f>general_device_image.description</f>
        <v>0</v>
      </c>
      <c r="CEU186" s="12">
        <f>general_device_image.description</f>
        <v>0</v>
      </c>
      <c r="CEV186" s="12">
        <f>general_device_image.description</f>
        <v>0</v>
      </c>
      <c r="CEW186" s="12">
        <f>general_device_image.description</f>
        <v>0</v>
      </c>
      <c r="CEX186" s="12">
        <f>general_device_image.description</f>
        <v>0</v>
      </c>
      <c r="CEY186" s="12">
        <f>general_device_image.description</f>
        <v>0</v>
      </c>
      <c r="CEZ186" s="12">
        <f>general_device_image.description</f>
        <v>0</v>
      </c>
      <c r="CFA186" s="12">
        <f>general_device_image.description</f>
        <v>0</v>
      </c>
      <c r="CFB186" s="12">
        <f>general_device_image.description</f>
        <v>0</v>
      </c>
      <c r="CFC186" s="12">
        <f>general_device_image.description</f>
        <v>0</v>
      </c>
      <c r="CFD186" s="12">
        <f>general_device_image.description</f>
        <v>0</v>
      </c>
      <c r="CFE186" s="12">
        <f>general_device_image.description</f>
        <v>0</v>
      </c>
      <c r="CFF186" s="12">
        <f>general_device_image.description</f>
        <v>0</v>
      </c>
      <c r="CFG186" s="12">
        <f>general_device_image.description</f>
        <v>0</v>
      </c>
      <c r="CFH186" s="12">
        <f>general_device_image.description</f>
        <v>0</v>
      </c>
      <c r="CFI186" s="12">
        <f>general_device_image.description</f>
        <v>0</v>
      </c>
      <c r="CFJ186" s="12">
        <f>general_device_image.description</f>
        <v>0</v>
      </c>
      <c r="CFK186" s="12">
        <f>general_device_image.description</f>
        <v>0</v>
      </c>
      <c r="CFL186" s="12">
        <f>general_device_image.description</f>
        <v>0</v>
      </c>
      <c r="CFM186" s="12">
        <f>general_device_image.description</f>
        <v>0</v>
      </c>
      <c r="CFN186" s="12">
        <f>general_device_image.description</f>
        <v>0</v>
      </c>
      <c r="CFO186" s="12">
        <f>general_device_image.description</f>
        <v>0</v>
      </c>
      <c r="CFP186" s="12">
        <f>general_device_image.description</f>
        <v>0</v>
      </c>
      <c r="CFQ186" s="12">
        <f>general_device_image.description</f>
        <v>0</v>
      </c>
      <c r="CFR186" s="12">
        <f>general_device_image.description</f>
        <v>0</v>
      </c>
      <c r="CFS186" s="12">
        <f>general_device_image.description</f>
        <v>0</v>
      </c>
      <c r="CFT186" s="12">
        <f>general_device_image.description</f>
        <v>0</v>
      </c>
      <c r="CFU186" s="12">
        <f>general_device_image.description</f>
        <v>0</v>
      </c>
      <c r="CFV186" s="12">
        <f>general_device_image.description</f>
        <v>0</v>
      </c>
      <c r="CFW186" s="12">
        <f>general_device_image.description</f>
        <v>0</v>
      </c>
      <c r="CFX186" s="12">
        <f>general_device_image.description</f>
        <v>0</v>
      </c>
      <c r="CFY186" s="12">
        <f>general_device_image.description</f>
        <v>0</v>
      </c>
      <c r="CFZ186" s="12">
        <f>general_device_image.description</f>
        <v>0</v>
      </c>
      <c r="CGA186" s="12">
        <f>general_device_image.description</f>
        <v>0</v>
      </c>
      <c r="CGB186" s="12">
        <f>general_device_image.description</f>
        <v>0</v>
      </c>
      <c r="CGC186" s="12">
        <f>general_device_image.description</f>
        <v>0</v>
      </c>
      <c r="CGD186" s="12">
        <f>general_device_image.description</f>
        <v>0</v>
      </c>
      <c r="CGE186" s="12">
        <f>general_device_image.description</f>
        <v>0</v>
      </c>
      <c r="CGF186" s="12">
        <f>general_device_image.description</f>
        <v>0</v>
      </c>
      <c r="CGG186" s="12">
        <f>general_device_image.description</f>
        <v>0</v>
      </c>
      <c r="CGH186" s="12">
        <f>general_device_image.description</f>
        <v>0</v>
      </c>
      <c r="CGI186" s="12">
        <f>general_device_image.description</f>
        <v>0</v>
      </c>
      <c r="CGJ186" s="12">
        <f>general_device_image.description</f>
        <v>0</v>
      </c>
      <c r="CGK186" s="12">
        <f>general_device_image.description</f>
        <v>0</v>
      </c>
      <c r="CGL186" s="12">
        <f>general_device_image.description</f>
        <v>0</v>
      </c>
      <c r="CGM186" s="12">
        <f>general_device_image.description</f>
        <v>0</v>
      </c>
      <c r="CGN186" s="12">
        <f>general_device_image.description</f>
        <v>0</v>
      </c>
      <c r="CGO186" s="12">
        <f>general_device_image.description</f>
        <v>0</v>
      </c>
      <c r="CGP186" s="12">
        <f>general_device_image.description</f>
        <v>0</v>
      </c>
      <c r="CGQ186" s="12">
        <f>general_device_image.description</f>
        <v>0</v>
      </c>
      <c r="CGR186" s="12">
        <f>general_device_image.description</f>
        <v>0</v>
      </c>
      <c r="CGS186" s="12">
        <f>general_device_image.description</f>
        <v>0</v>
      </c>
      <c r="CGT186" s="12">
        <f>general_device_image.description</f>
        <v>0</v>
      </c>
      <c r="CGU186" s="12">
        <f>general_device_image.description</f>
        <v>0</v>
      </c>
      <c r="CGV186" s="12">
        <f>general_device_image.description</f>
        <v>0</v>
      </c>
      <c r="CGW186" s="12">
        <f>general_device_image.description</f>
        <v>0</v>
      </c>
      <c r="CGX186" s="12">
        <f>general_device_image.description</f>
        <v>0</v>
      </c>
      <c r="CGY186" s="12">
        <f>general_device_image.description</f>
        <v>0</v>
      </c>
      <c r="CGZ186" s="12">
        <f>general_device_image.description</f>
        <v>0</v>
      </c>
      <c r="CHA186" s="12">
        <f>general_device_image.description</f>
        <v>0</v>
      </c>
      <c r="CHB186" s="12">
        <f>general_device_image.description</f>
        <v>0</v>
      </c>
      <c r="CHC186" s="12">
        <f>general_device_image.description</f>
        <v>0</v>
      </c>
      <c r="CHD186" s="12">
        <f>general_device_image.description</f>
        <v>0</v>
      </c>
      <c r="CHE186" s="12">
        <f>general_device_image.description</f>
        <v>0</v>
      </c>
      <c r="CHF186" s="12">
        <f>general_device_image.description</f>
        <v>0</v>
      </c>
      <c r="CHG186" s="12">
        <f>general_device_image.description</f>
        <v>0</v>
      </c>
      <c r="CHH186" s="12">
        <f>general_device_image.description</f>
        <v>0</v>
      </c>
      <c r="CHI186" s="12">
        <f>general_device_image.description</f>
        <v>0</v>
      </c>
      <c r="CHJ186" s="12">
        <f>general_device_image.description</f>
        <v>0</v>
      </c>
      <c r="CHK186" s="12">
        <f>general_device_image.description</f>
        <v>0</v>
      </c>
      <c r="CHL186" s="12">
        <f>general_device_image.description</f>
        <v>0</v>
      </c>
      <c r="CHM186" s="12">
        <f>general_device_image.description</f>
        <v>0</v>
      </c>
      <c r="CHN186" s="12">
        <f>general_device_image.description</f>
        <v>0</v>
      </c>
      <c r="CHO186" s="12">
        <f>general_device_image.description</f>
        <v>0</v>
      </c>
      <c r="CHP186" s="12">
        <f>general_device_image.description</f>
        <v>0</v>
      </c>
      <c r="CHQ186" s="12">
        <f>general_device_image.description</f>
        <v>0</v>
      </c>
      <c r="CHR186" s="12">
        <f>general_device_image.description</f>
        <v>0</v>
      </c>
      <c r="CHS186" s="12">
        <f>general_device_image.description</f>
        <v>0</v>
      </c>
      <c r="CHT186" s="12">
        <f>general_device_image.description</f>
        <v>0</v>
      </c>
      <c r="CHU186" s="12">
        <f>general_device_image.description</f>
        <v>0</v>
      </c>
      <c r="CHV186" s="12">
        <f>general_device_image.description</f>
        <v>0</v>
      </c>
      <c r="CHW186" s="12">
        <f>general_device_image.description</f>
        <v>0</v>
      </c>
      <c r="CHX186" s="12">
        <f>general_device_image.description</f>
        <v>0</v>
      </c>
      <c r="CHY186" s="12">
        <f>general_device_image.description</f>
        <v>0</v>
      </c>
      <c r="CHZ186" s="12">
        <f>general_device_image.description</f>
        <v>0</v>
      </c>
      <c r="CIA186" s="12">
        <f>general_device_image.description</f>
        <v>0</v>
      </c>
      <c r="CIB186" s="12">
        <f>general_device_image.description</f>
        <v>0</v>
      </c>
      <c r="CIC186" s="12">
        <f>general_device_image.description</f>
        <v>0</v>
      </c>
      <c r="CID186" s="12">
        <f>general_device_image.description</f>
        <v>0</v>
      </c>
      <c r="CIE186" s="12">
        <f>general_device_image.description</f>
        <v>0</v>
      </c>
      <c r="CIF186" s="12">
        <f>general_device_image.description</f>
        <v>0</v>
      </c>
      <c r="CIG186" s="12">
        <f>general_device_image.description</f>
        <v>0</v>
      </c>
      <c r="CIH186" s="12">
        <f>general_device_image.description</f>
        <v>0</v>
      </c>
      <c r="CII186" s="12">
        <f>general_device_image.description</f>
        <v>0</v>
      </c>
      <c r="CIJ186" s="12">
        <f>general_device_image.description</f>
        <v>0</v>
      </c>
      <c r="CIK186" s="12">
        <f>general_device_image.description</f>
        <v>0</v>
      </c>
      <c r="CIL186" s="12">
        <f>general_device_image.description</f>
        <v>0</v>
      </c>
      <c r="CIM186" s="12">
        <f>general_device_image.description</f>
        <v>0</v>
      </c>
      <c r="CIN186" s="12">
        <f>general_device_image.description</f>
        <v>0</v>
      </c>
      <c r="CIO186" s="12">
        <f>general_device_image.description</f>
        <v>0</v>
      </c>
      <c r="CIP186" s="12">
        <f>general_device_image.description</f>
        <v>0</v>
      </c>
      <c r="CIQ186" s="12">
        <f>general_device_image.description</f>
        <v>0</v>
      </c>
      <c r="CIR186" s="12">
        <f>general_device_image.description</f>
        <v>0</v>
      </c>
      <c r="CIS186" s="12">
        <f>general_device_image.description</f>
        <v>0</v>
      </c>
      <c r="CIT186" s="12">
        <f>general_device_image.description</f>
        <v>0</v>
      </c>
      <c r="CIU186" s="12">
        <f>general_device_image.description</f>
        <v>0</v>
      </c>
      <c r="CIV186" s="12">
        <f>general_device_image.description</f>
        <v>0</v>
      </c>
      <c r="CIW186" s="12">
        <f>general_device_image.description</f>
        <v>0</v>
      </c>
      <c r="CIX186" s="12">
        <f>general_device_image.description</f>
        <v>0</v>
      </c>
      <c r="CIY186" s="12">
        <f>general_device_image.description</f>
        <v>0</v>
      </c>
      <c r="CIZ186" s="12">
        <f>general_device_image.description</f>
        <v>0</v>
      </c>
      <c r="CJA186" s="12">
        <f>general_device_image.description</f>
        <v>0</v>
      </c>
      <c r="CJB186" s="12">
        <f>general_device_image.description</f>
        <v>0</v>
      </c>
      <c r="CJC186" s="12">
        <f>general_device_image.description</f>
        <v>0</v>
      </c>
      <c r="CJD186" s="12">
        <f>general_device_image.description</f>
        <v>0</v>
      </c>
      <c r="CJE186" s="12">
        <f>general_device_image.description</f>
        <v>0</v>
      </c>
      <c r="CJF186" s="12">
        <f>general_device_image.description</f>
        <v>0</v>
      </c>
      <c r="CJG186" s="12">
        <f>general_device_image.description</f>
        <v>0</v>
      </c>
      <c r="CJH186" s="12">
        <f>general_device_image.description</f>
        <v>0</v>
      </c>
      <c r="CJI186" s="12">
        <f>general_device_image.description</f>
        <v>0</v>
      </c>
      <c r="CJJ186" s="12">
        <f>general_device_image.description</f>
        <v>0</v>
      </c>
      <c r="CJK186" s="12">
        <f>general_device_image.description</f>
        <v>0</v>
      </c>
      <c r="CJL186" s="12">
        <f>general_device_image.description</f>
        <v>0</v>
      </c>
      <c r="CJM186" s="12">
        <f>general_device_image.description</f>
        <v>0</v>
      </c>
      <c r="CJN186" s="12">
        <f>general_device_image.description</f>
        <v>0</v>
      </c>
      <c r="CJO186" s="12">
        <f>general_device_image.description</f>
        <v>0</v>
      </c>
      <c r="CJP186" s="12">
        <f>general_device_image.description</f>
        <v>0</v>
      </c>
      <c r="CJQ186" s="12">
        <f>general_device_image.description</f>
        <v>0</v>
      </c>
      <c r="CJR186" s="12">
        <f>general_device_image.description</f>
        <v>0</v>
      </c>
      <c r="CJS186" s="12">
        <f>general_device_image.description</f>
        <v>0</v>
      </c>
      <c r="CJT186" s="12">
        <f>general_device_image.description</f>
        <v>0</v>
      </c>
      <c r="CJU186" s="12">
        <f>general_device_image.description</f>
        <v>0</v>
      </c>
      <c r="CJV186" s="12">
        <f>general_device_image.description</f>
        <v>0</v>
      </c>
      <c r="CJW186" s="12">
        <f>general_device_image.description</f>
        <v>0</v>
      </c>
      <c r="CJX186" s="12">
        <f>general_device_image.description</f>
        <v>0</v>
      </c>
      <c r="CJY186" s="12">
        <f>general_device_image.description</f>
        <v>0</v>
      </c>
      <c r="CJZ186" s="12">
        <f>general_device_image.description</f>
        <v>0</v>
      </c>
      <c r="CKA186" s="12">
        <f>general_device_image.description</f>
        <v>0</v>
      </c>
      <c r="CKB186" s="12">
        <f>general_device_image.description</f>
        <v>0</v>
      </c>
      <c r="CKC186" s="12">
        <f>general_device_image.description</f>
        <v>0</v>
      </c>
      <c r="CKD186" s="12">
        <f>general_device_image.description</f>
        <v>0</v>
      </c>
      <c r="CKE186" s="12">
        <f>general_device_image.description</f>
        <v>0</v>
      </c>
      <c r="CKF186" s="12">
        <f>general_device_image.description</f>
        <v>0</v>
      </c>
      <c r="CKG186" s="12">
        <f>general_device_image.description</f>
        <v>0</v>
      </c>
      <c r="CKH186" s="12">
        <f>general_device_image.description</f>
        <v>0</v>
      </c>
      <c r="CKI186" s="12">
        <f>general_device_image.description</f>
        <v>0</v>
      </c>
      <c r="CKJ186" s="12">
        <f>general_device_image.description</f>
        <v>0</v>
      </c>
      <c r="CKK186" s="12">
        <f>general_device_image.description</f>
        <v>0</v>
      </c>
      <c r="CKL186" s="12">
        <f>general_device_image.description</f>
        <v>0</v>
      </c>
      <c r="CKM186" s="12">
        <f>general_device_image.description</f>
        <v>0</v>
      </c>
      <c r="CKN186" s="12">
        <f>general_device_image.description</f>
        <v>0</v>
      </c>
      <c r="CKO186" s="12">
        <f>general_device_image.description</f>
        <v>0</v>
      </c>
      <c r="CKP186" s="12">
        <f>general_device_image.description</f>
        <v>0</v>
      </c>
      <c r="CKQ186" s="12">
        <f>general_device_image.description</f>
        <v>0</v>
      </c>
      <c r="CKR186" s="12">
        <f>general_device_image.description</f>
        <v>0</v>
      </c>
      <c r="CKS186" s="12">
        <f>general_device_image.description</f>
        <v>0</v>
      </c>
      <c r="CKT186" s="12">
        <f>general_device_image.description</f>
        <v>0</v>
      </c>
      <c r="CKU186" s="12">
        <f>general_device_image.description</f>
        <v>0</v>
      </c>
      <c r="CKV186" s="12">
        <f>general_device_image.description</f>
        <v>0</v>
      </c>
      <c r="CKW186" s="12">
        <f>general_device_image.description</f>
        <v>0</v>
      </c>
      <c r="CKX186" s="12">
        <f>general_device_image.description</f>
        <v>0</v>
      </c>
      <c r="CKY186" s="12">
        <f>general_device_image.description</f>
        <v>0</v>
      </c>
      <c r="CKZ186" s="12">
        <f>general_device_image.description</f>
        <v>0</v>
      </c>
      <c r="CLA186" s="12">
        <f>general_device_image.description</f>
        <v>0</v>
      </c>
      <c r="CLB186" s="12">
        <f>general_device_image.description</f>
        <v>0</v>
      </c>
      <c r="CLC186" s="12">
        <f>general_device_image.description</f>
        <v>0</v>
      </c>
      <c r="CLD186" s="12">
        <f>general_device_image.description</f>
        <v>0</v>
      </c>
      <c r="CLE186" s="12">
        <f>general_device_image.description</f>
        <v>0</v>
      </c>
      <c r="CLF186" s="12">
        <f>general_device_image.description</f>
        <v>0</v>
      </c>
      <c r="CLG186" s="12">
        <f>general_device_image.description</f>
        <v>0</v>
      </c>
      <c r="CLH186" s="12">
        <f>general_device_image.description</f>
        <v>0</v>
      </c>
      <c r="CLI186" s="12">
        <f>general_device_image.description</f>
        <v>0</v>
      </c>
      <c r="CLJ186" s="12">
        <f>general_device_image.description</f>
        <v>0</v>
      </c>
      <c r="CLK186" s="12">
        <f>general_device_image.description</f>
        <v>0</v>
      </c>
      <c r="CLL186" s="12">
        <f>general_device_image.description</f>
        <v>0</v>
      </c>
      <c r="CLM186" s="12">
        <f>general_device_image.description</f>
        <v>0</v>
      </c>
      <c r="CLN186" s="12">
        <f>general_device_image.description</f>
        <v>0</v>
      </c>
      <c r="CLO186" s="12">
        <f>general_device_image.description</f>
        <v>0</v>
      </c>
      <c r="CLP186" s="12">
        <f>general_device_image.description</f>
        <v>0</v>
      </c>
      <c r="CLQ186" s="12">
        <f>general_device_image.description</f>
        <v>0</v>
      </c>
      <c r="CLR186" s="12">
        <f>general_device_image.description</f>
        <v>0</v>
      </c>
      <c r="CLS186" s="12">
        <f>general_device_image.description</f>
        <v>0</v>
      </c>
      <c r="CLT186" s="12">
        <f>general_device_image.description</f>
        <v>0</v>
      </c>
      <c r="CLU186" s="12">
        <f>general_device_image.description</f>
        <v>0</v>
      </c>
      <c r="CLV186" s="12">
        <f>general_device_image.description</f>
        <v>0</v>
      </c>
      <c r="CLW186" s="12">
        <f>general_device_image.description</f>
        <v>0</v>
      </c>
      <c r="CLX186" s="12">
        <f>general_device_image.description</f>
        <v>0</v>
      </c>
      <c r="CLY186" s="12">
        <f>general_device_image.description</f>
        <v>0</v>
      </c>
      <c r="CLZ186" s="12">
        <f>general_device_image.description</f>
        <v>0</v>
      </c>
      <c r="CMA186" s="12">
        <f>general_device_image.description</f>
        <v>0</v>
      </c>
      <c r="CMB186" s="12">
        <f>general_device_image.description</f>
        <v>0</v>
      </c>
      <c r="CMC186" s="12">
        <f>general_device_image.description</f>
        <v>0</v>
      </c>
      <c r="CMD186" s="12">
        <f>general_device_image.description</f>
        <v>0</v>
      </c>
      <c r="CME186" s="12">
        <f>general_device_image.description</f>
        <v>0</v>
      </c>
      <c r="CMF186" s="12">
        <f>general_device_image.description</f>
        <v>0</v>
      </c>
      <c r="CMG186" s="12">
        <f>general_device_image.description</f>
        <v>0</v>
      </c>
      <c r="CMH186" s="12">
        <f>general_device_image.description</f>
        <v>0</v>
      </c>
      <c r="CMI186" s="12">
        <f>general_device_image.description</f>
        <v>0</v>
      </c>
      <c r="CMJ186" s="12">
        <f>general_device_image.description</f>
        <v>0</v>
      </c>
      <c r="CMK186" s="12">
        <f>general_device_image.description</f>
        <v>0</v>
      </c>
      <c r="CML186" s="12">
        <f>general_device_image.description</f>
        <v>0</v>
      </c>
      <c r="CMM186" s="12">
        <f>general_device_image.description</f>
        <v>0</v>
      </c>
      <c r="CMN186" s="12">
        <f>general_device_image.description</f>
        <v>0</v>
      </c>
      <c r="CMO186" s="12">
        <f>general_device_image.description</f>
        <v>0</v>
      </c>
      <c r="CMP186" s="12">
        <f>general_device_image.description</f>
        <v>0</v>
      </c>
      <c r="CMQ186" s="12">
        <f>general_device_image.description</f>
        <v>0</v>
      </c>
      <c r="CMR186" s="12">
        <f>general_device_image.description</f>
        <v>0</v>
      </c>
      <c r="CMS186" s="12">
        <f>general_device_image.description</f>
        <v>0</v>
      </c>
      <c r="CMT186" s="12">
        <f>general_device_image.description</f>
        <v>0</v>
      </c>
      <c r="CMU186" s="12">
        <f>general_device_image.description</f>
        <v>0</v>
      </c>
      <c r="CMV186" s="12">
        <f>general_device_image.description</f>
        <v>0</v>
      </c>
      <c r="CMW186" s="12">
        <f>general_device_image.description</f>
        <v>0</v>
      </c>
      <c r="CMX186" s="12">
        <f>general_device_image.description</f>
        <v>0</v>
      </c>
      <c r="CMY186" s="12">
        <f>general_device_image.description</f>
        <v>0</v>
      </c>
      <c r="CMZ186" s="12">
        <f>general_device_image.description</f>
        <v>0</v>
      </c>
      <c r="CNA186" s="12">
        <f>general_device_image.description</f>
        <v>0</v>
      </c>
      <c r="CNB186" s="12">
        <f>general_device_image.description</f>
        <v>0</v>
      </c>
      <c r="CNC186" s="12">
        <f>general_device_image.description</f>
        <v>0</v>
      </c>
      <c r="CND186" s="12">
        <f>general_device_image.description</f>
        <v>0</v>
      </c>
      <c r="CNE186" s="12">
        <f>general_device_image.description</f>
        <v>0</v>
      </c>
      <c r="CNF186" s="12">
        <f>general_device_image.description</f>
        <v>0</v>
      </c>
      <c r="CNG186" s="12">
        <f>general_device_image.description</f>
        <v>0</v>
      </c>
      <c r="CNH186" s="12">
        <f>general_device_image.description</f>
        <v>0</v>
      </c>
      <c r="CNI186" s="12">
        <f>general_device_image.description</f>
        <v>0</v>
      </c>
      <c r="CNJ186" s="12">
        <f>general_device_image.description</f>
        <v>0</v>
      </c>
      <c r="CNK186" s="12">
        <f>general_device_image.description</f>
        <v>0</v>
      </c>
      <c r="CNL186" s="12">
        <f>general_device_image.description</f>
        <v>0</v>
      </c>
      <c r="CNM186" s="12">
        <f>general_device_image.description</f>
        <v>0</v>
      </c>
      <c r="CNN186" s="12">
        <f>general_device_image.description</f>
        <v>0</v>
      </c>
      <c r="CNO186" s="12">
        <f>general_device_image.description</f>
        <v>0</v>
      </c>
      <c r="CNP186" s="12">
        <f>general_device_image.description</f>
        <v>0</v>
      </c>
      <c r="CNQ186" s="12">
        <f>general_device_image.description</f>
        <v>0</v>
      </c>
      <c r="CNR186" s="12">
        <f>general_device_image.description</f>
        <v>0</v>
      </c>
      <c r="CNS186" s="12">
        <f>general_device_image.description</f>
        <v>0</v>
      </c>
      <c r="CNT186" s="12">
        <f>general_device_image.description</f>
        <v>0</v>
      </c>
      <c r="CNU186" s="12">
        <f>general_device_image.description</f>
        <v>0</v>
      </c>
      <c r="CNV186" s="12">
        <f>general_device_image.description</f>
        <v>0</v>
      </c>
      <c r="CNW186" s="12">
        <f>general_device_image.description</f>
        <v>0</v>
      </c>
      <c r="CNX186" s="12">
        <f>general_device_image.description</f>
        <v>0</v>
      </c>
      <c r="CNY186" s="12">
        <f>general_device_image.description</f>
        <v>0</v>
      </c>
      <c r="CNZ186" s="12">
        <f>general_device_image.description</f>
        <v>0</v>
      </c>
      <c r="COA186" s="12">
        <f>general_device_image.description</f>
        <v>0</v>
      </c>
      <c r="COB186" s="12">
        <f>general_device_image.description</f>
        <v>0</v>
      </c>
      <c r="COC186" s="12">
        <f>general_device_image.description</f>
        <v>0</v>
      </c>
      <c r="COD186" s="12">
        <f>general_device_image.description</f>
        <v>0</v>
      </c>
      <c r="COE186" s="12">
        <f>general_device_image.description</f>
        <v>0</v>
      </c>
      <c r="COF186" s="12">
        <f>general_device_image.description</f>
        <v>0</v>
      </c>
      <c r="COG186" s="12">
        <f>general_device_image.description</f>
        <v>0</v>
      </c>
      <c r="COH186" s="12">
        <f>general_device_image.description</f>
        <v>0</v>
      </c>
      <c r="COI186" s="12">
        <f>general_device_image.description</f>
        <v>0</v>
      </c>
      <c r="COJ186" s="12">
        <f>general_device_image.description</f>
        <v>0</v>
      </c>
      <c r="COK186" s="12">
        <f>general_device_image.description</f>
        <v>0</v>
      </c>
      <c r="COL186" s="12">
        <f>general_device_image.description</f>
        <v>0</v>
      </c>
      <c r="COM186" s="12">
        <f>general_device_image.description</f>
        <v>0</v>
      </c>
      <c r="CON186" s="12">
        <f>general_device_image.description</f>
        <v>0</v>
      </c>
      <c r="COO186" s="12">
        <f>general_device_image.description</f>
        <v>0</v>
      </c>
      <c r="COP186" s="12">
        <f>general_device_image.description</f>
        <v>0</v>
      </c>
      <c r="COQ186" s="12">
        <f>general_device_image.description</f>
        <v>0</v>
      </c>
      <c r="COR186" s="12">
        <f>general_device_image.description</f>
        <v>0</v>
      </c>
      <c r="COS186" s="12">
        <f>general_device_image.description</f>
        <v>0</v>
      </c>
      <c r="COT186" s="12">
        <f>general_device_image.description</f>
        <v>0</v>
      </c>
      <c r="COU186" s="12">
        <f>general_device_image.description</f>
        <v>0</v>
      </c>
      <c r="COV186" s="12">
        <f>general_device_image.description</f>
        <v>0</v>
      </c>
      <c r="COW186" s="12">
        <f>general_device_image.description</f>
        <v>0</v>
      </c>
      <c r="COX186" s="12">
        <f>general_device_image.description</f>
        <v>0</v>
      </c>
      <c r="COY186" s="12">
        <f>general_device_image.description</f>
        <v>0</v>
      </c>
      <c r="COZ186" s="12">
        <f>general_device_image.description</f>
        <v>0</v>
      </c>
      <c r="CPA186" s="12">
        <f>general_device_image.description</f>
        <v>0</v>
      </c>
      <c r="CPB186" s="12">
        <f>general_device_image.description</f>
        <v>0</v>
      </c>
      <c r="CPC186" s="12">
        <f>general_device_image.description</f>
        <v>0</v>
      </c>
      <c r="CPD186" s="12">
        <f>general_device_image.description</f>
        <v>0</v>
      </c>
      <c r="CPE186" s="12">
        <f>general_device_image.description</f>
        <v>0</v>
      </c>
      <c r="CPF186" s="12">
        <f>general_device_image.description</f>
        <v>0</v>
      </c>
      <c r="CPG186" s="12">
        <f>general_device_image.description</f>
        <v>0</v>
      </c>
      <c r="CPH186" s="12">
        <f>general_device_image.description</f>
        <v>0</v>
      </c>
      <c r="CPI186" s="12">
        <f>general_device_image.description</f>
        <v>0</v>
      </c>
      <c r="CPJ186" s="12">
        <f>general_device_image.description</f>
        <v>0</v>
      </c>
      <c r="CPK186" s="12">
        <f>general_device_image.description</f>
        <v>0</v>
      </c>
      <c r="CPL186" s="12">
        <f>general_device_image.description</f>
        <v>0</v>
      </c>
      <c r="CPM186" s="12">
        <f>general_device_image.description</f>
        <v>0</v>
      </c>
      <c r="CPN186" s="12">
        <f>general_device_image.description</f>
        <v>0</v>
      </c>
      <c r="CPO186" s="12">
        <f>general_device_image.description</f>
        <v>0</v>
      </c>
      <c r="CPP186" s="12">
        <f>general_device_image.description</f>
        <v>0</v>
      </c>
      <c r="CPQ186" s="12">
        <f>general_device_image.description</f>
        <v>0</v>
      </c>
      <c r="CPR186" s="12">
        <f>general_device_image.description</f>
        <v>0</v>
      </c>
      <c r="CPS186" s="12">
        <f>general_device_image.description</f>
        <v>0</v>
      </c>
      <c r="CPT186" s="12">
        <f>general_device_image.description</f>
        <v>0</v>
      </c>
      <c r="CPU186" s="12">
        <f>general_device_image.description</f>
        <v>0</v>
      </c>
      <c r="CPV186" s="12">
        <f>general_device_image.description</f>
        <v>0</v>
      </c>
      <c r="CPW186" s="12">
        <f>general_device_image.description</f>
        <v>0</v>
      </c>
      <c r="CPX186" s="12">
        <f>general_device_image.description</f>
        <v>0</v>
      </c>
      <c r="CPY186" s="12">
        <f>general_device_image.description</f>
        <v>0</v>
      </c>
      <c r="CPZ186" s="12">
        <f>general_device_image.description</f>
        <v>0</v>
      </c>
      <c r="CQA186" s="12">
        <f>general_device_image.description</f>
        <v>0</v>
      </c>
      <c r="CQB186" s="12">
        <f>general_device_image.description</f>
        <v>0</v>
      </c>
      <c r="CQC186" s="12">
        <f>general_device_image.description</f>
        <v>0</v>
      </c>
      <c r="CQD186" s="12">
        <f>general_device_image.description</f>
        <v>0</v>
      </c>
      <c r="CQE186" s="12">
        <f>general_device_image.description</f>
        <v>0</v>
      </c>
      <c r="CQF186" s="12">
        <f>general_device_image.description</f>
        <v>0</v>
      </c>
      <c r="CQG186" s="12">
        <f>general_device_image.description</f>
        <v>0</v>
      </c>
      <c r="CQH186" s="12">
        <f>general_device_image.description</f>
        <v>0</v>
      </c>
      <c r="CQI186" s="12">
        <f>general_device_image.description</f>
        <v>0</v>
      </c>
      <c r="CQJ186" s="12">
        <f>general_device_image.description</f>
        <v>0</v>
      </c>
      <c r="CQK186" s="12">
        <f>general_device_image.description</f>
        <v>0</v>
      </c>
      <c r="CQL186" s="12">
        <f>general_device_image.description</f>
        <v>0</v>
      </c>
      <c r="CQM186" s="12">
        <f>general_device_image.description</f>
        <v>0</v>
      </c>
      <c r="CQN186" s="12">
        <f>general_device_image.description</f>
        <v>0</v>
      </c>
      <c r="CQO186" s="12">
        <f>general_device_image.description</f>
        <v>0</v>
      </c>
      <c r="CQP186" s="12">
        <f>general_device_image.description</f>
        <v>0</v>
      </c>
      <c r="CQQ186" s="12">
        <f>general_device_image.description</f>
        <v>0</v>
      </c>
      <c r="CQR186" s="12">
        <f>general_device_image.description</f>
        <v>0</v>
      </c>
      <c r="CQS186" s="12">
        <f>general_device_image.description</f>
        <v>0</v>
      </c>
      <c r="CQT186" s="12">
        <f>general_device_image.description</f>
        <v>0</v>
      </c>
      <c r="CQU186" s="12">
        <f>general_device_image.description</f>
        <v>0</v>
      </c>
      <c r="CQV186" s="12">
        <f>general_device_image.description</f>
        <v>0</v>
      </c>
      <c r="CQW186" s="12">
        <f>general_device_image.description</f>
        <v>0</v>
      </c>
      <c r="CQX186" s="12">
        <f>general_device_image.description</f>
        <v>0</v>
      </c>
      <c r="CQY186" s="12">
        <f>general_device_image.description</f>
        <v>0</v>
      </c>
      <c r="CQZ186" s="12">
        <f>general_device_image.description</f>
        <v>0</v>
      </c>
      <c r="CRA186" s="12">
        <f>general_device_image.description</f>
        <v>0</v>
      </c>
      <c r="CRB186" s="12">
        <f>general_device_image.description</f>
        <v>0</v>
      </c>
      <c r="CRC186" s="12">
        <f>general_device_image.description</f>
        <v>0</v>
      </c>
      <c r="CRD186" s="12">
        <f>general_device_image.description</f>
        <v>0</v>
      </c>
      <c r="CRE186" s="12">
        <f>general_device_image.description</f>
        <v>0</v>
      </c>
      <c r="CRF186" s="12">
        <f>general_device_image.description</f>
        <v>0</v>
      </c>
      <c r="CRG186" s="12">
        <f>general_device_image.description</f>
        <v>0</v>
      </c>
      <c r="CRH186" s="12">
        <f>general_device_image.description</f>
        <v>0</v>
      </c>
      <c r="CRI186" s="12">
        <f>general_device_image.description</f>
        <v>0</v>
      </c>
      <c r="CRJ186" s="12">
        <f>general_device_image.description</f>
        <v>0</v>
      </c>
      <c r="CRK186" s="12">
        <f>general_device_image.description</f>
        <v>0</v>
      </c>
      <c r="CRL186" s="12">
        <f>general_device_image.description</f>
        <v>0</v>
      </c>
      <c r="CRM186" s="12">
        <f>general_device_image.description</f>
        <v>0</v>
      </c>
      <c r="CRN186" s="12">
        <f>general_device_image.description</f>
        <v>0</v>
      </c>
      <c r="CRO186" s="12">
        <f>general_device_image.description</f>
        <v>0</v>
      </c>
      <c r="CRP186" s="12">
        <f>general_device_image.description</f>
        <v>0</v>
      </c>
      <c r="CRQ186" s="12">
        <f>general_device_image.description</f>
        <v>0</v>
      </c>
      <c r="CRR186" s="12">
        <f>general_device_image.description</f>
        <v>0</v>
      </c>
      <c r="CRS186" s="12">
        <f>general_device_image.description</f>
        <v>0</v>
      </c>
      <c r="CRT186" s="12">
        <f>general_device_image.description</f>
        <v>0</v>
      </c>
      <c r="CRU186" s="12">
        <f>general_device_image.description</f>
        <v>0</v>
      </c>
      <c r="CRV186" s="12">
        <f>general_device_image.description</f>
        <v>0</v>
      </c>
      <c r="CRW186" s="12">
        <f>general_device_image.description</f>
        <v>0</v>
      </c>
      <c r="CRX186" s="12">
        <f>general_device_image.description</f>
        <v>0</v>
      </c>
      <c r="CRY186" s="12">
        <f>general_device_image.description</f>
        <v>0</v>
      </c>
      <c r="CRZ186" s="12">
        <f>general_device_image.description</f>
        <v>0</v>
      </c>
      <c r="CSA186" s="12">
        <f>general_device_image.description</f>
        <v>0</v>
      </c>
      <c r="CSB186" s="12">
        <f>general_device_image.description</f>
        <v>0</v>
      </c>
      <c r="CSC186" s="12">
        <f>general_device_image.description</f>
        <v>0</v>
      </c>
      <c r="CSD186" s="12">
        <f>general_device_image.description</f>
        <v>0</v>
      </c>
      <c r="CSE186" s="12">
        <f>general_device_image.description</f>
        <v>0</v>
      </c>
      <c r="CSF186" s="12">
        <f>general_device_image.description</f>
        <v>0</v>
      </c>
      <c r="CSG186" s="12">
        <f>general_device_image.description</f>
        <v>0</v>
      </c>
      <c r="CSH186" s="12">
        <f>general_device_image.description</f>
        <v>0</v>
      </c>
      <c r="CSI186" s="12">
        <f>general_device_image.description</f>
        <v>0</v>
      </c>
      <c r="CSJ186" s="12">
        <f>general_device_image.description</f>
        <v>0</v>
      </c>
      <c r="CSK186" s="12">
        <f>general_device_image.description</f>
        <v>0</v>
      </c>
      <c r="CSL186" s="12">
        <f>general_device_image.description</f>
        <v>0</v>
      </c>
      <c r="CSM186" s="12">
        <f>general_device_image.description</f>
        <v>0</v>
      </c>
      <c r="CSN186" s="12">
        <f>general_device_image.description</f>
        <v>0</v>
      </c>
      <c r="CSO186" s="12">
        <f>general_device_image.description</f>
        <v>0</v>
      </c>
      <c r="CSP186" s="12">
        <f>general_device_image.description</f>
        <v>0</v>
      </c>
      <c r="CSQ186" s="12">
        <f>general_device_image.description</f>
        <v>0</v>
      </c>
      <c r="CSR186" s="12">
        <f>general_device_image.description</f>
        <v>0</v>
      </c>
      <c r="CSS186" s="12">
        <f>general_device_image.description</f>
        <v>0</v>
      </c>
      <c r="CST186" s="12">
        <f>general_device_image.description</f>
        <v>0</v>
      </c>
      <c r="CSU186" s="12">
        <f>general_device_image.description</f>
        <v>0</v>
      </c>
      <c r="CSV186" s="12">
        <f>general_device_image.description</f>
        <v>0</v>
      </c>
      <c r="CSW186" s="12">
        <f>general_device_image.description</f>
        <v>0</v>
      </c>
      <c r="CSX186" s="12">
        <f>general_device_image.description</f>
        <v>0</v>
      </c>
      <c r="CSY186" s="12">
        <f>general_device_image.description</f>
        <v>0</v>
      </c>
      <c r="CSZ186" s="12">
        <f>general_device_image.description</f>
        <v>0</v>
      </c>
      <c r="CTA186" s="12">
        <f>general_device_image.description</f>
        <v>0</v>
      </c>
      <c r="CTB186" s="12">
        <f>general_device_image.description</f>
        <v>0</v>
      </c>
      <c r="CTC186" s="12">
        <f>general_device_image.description</f>
        <v>0</v>
      </c>
      <c r="CTD186" s="12">
        <f>general_device_image.description</f>
        <v>0</v>
      </c>
      <c r="CTE186" s="12">
        <f>general_device_image.description</f>
        <v>0</v>
      </c>
      <c r="CTF186" s="12">
        <f>general_device_image.description</f>
        <v>0</v>
      </c>
      <c r="CTG186" s="12">
        <f>general_device_image.description</f>
        <v>0</v>
      </c>
      <c r="CTH186" s="12">
        <f>general_device_image.description</f>
        <v>0</v>
      </c>
      <c r="CTI186" s="12">
        <f>general_device_image.description</f>
        <v>0</v>
      </c>
      <c r="CTJ186" s="12">
        <f>general_device_image.description</f>
        <v>0</v>
      </c>
      <c r="CTK186" s="12">
        <f>general_device_image.description</f>
        <v>0</v>
      </c>
      <c r="CTL186" s="12">
        <f>general_device_image.description</f>
        <v>0</v>
      </c>
      <c r="CTM186" s="12">
        <f>general_device_image.description</f>
        <v>0</v>
      </c>
      <c r="CTN186" s="12">
        <f>general_device_image.description</f>
        <v>0</v>
      </c>
      <c r="CTO186" s="12">
        <f>general_device_image.description</f>
        <v>0</v>
      </c>
      <c r="CTP186" s="12">
        <f>general_device_image.description</f>
        <v>0</v>
      </c>
      <c r="CTQ186" s="12">
        <f>general_device_image.description</f>
        <v>0</v>
      </c>
      <c r="CTR186" s="12">
        <f>general_device_image.description</f>
        <v>0</v>
      </c>
      <c r="CTS186" s="12">
        <f>general_device_image.description</f>
        <v>0</v>
      </c>
      <c r="CTT186" s="12">
        <f>general_device_image.description</f>
        <v>0</v>
      </c>
      <c r="CTU186" s="12">
        <f>general_device_image.description</f>
        <v>0</v>
      </c>
      <c r="CTV186" s="12">
        <f>general_device_image.description</f>
        <v>0</v>
      </c>
      <c r="CTW186" s="12">
        <f>general_device_image.description</f>
        <v>0</v>
      </c>
      <c r="CTX186" s="12">
        <f>general_device_image.description</f>
        <v>0</v>
      </c>
      <c r="CTY186" s="12">
        <f>general_device_image.description</f>
        <v>0</v>
      </c>
      <c r="CTZ186" s="12">
        <f>general_device_image.description</f>
        <v>0</v>
      </c>
      <c r="CUA186" s="12">
        <f>general_device_image.description</f>
        <v>0</v>
      </c>
      <c r="CUB186" s="12">
        <f>general_device_image.description</f>
        <v>0</v>
      </c>
      <c r="CUC186" s="12">
        <f>general_device_image.description</f>
        <v>0</v>
      </c>
      <c r="CUD186" s="12">
        <f>general_device_image.description</f>
        <v>0</v>
      </c>
      <c r="CUE186" s="12">
        <f>general_device_image.description</f>
        <v>0</v>
      </c>
      <c r="CUF186" s="12">
        <f>general_device_image.description</f>
        <v>0</v>
      </c>
      <c r="CUG186" s="12">
        <f>general_device_image.description</f>
        <v>0</v>
      </c>
      <c r="CUH186" s="12">
        <f>general_device_image.description</f>
        <v>0</v>
      </c>
      <c r="CUI186" s="12">
        <f>general_device_image.description</f>
        <v>0</v>
      </c>
      <c r="CUJ186" s="12">
        <f>general_device_image.description</f>
        <v>0</v>
      </c>
      <c r="CUK186" s="12">
        <f>general_device_image.description</f>
        <v>0</v>
      </c>
      <c r="CUL186" s="12">
        <f>general_device_image.description</f>
        <v>0</v>
      </c>
      <c r="CUM186" s="12">
        <f>general_device_image.description</f>
        <v>0</v>
      </c>
      <c r="CUN186" s="12">
        <f>general_device_image.description</f>
        <v>0</v>
      </c>
      <c r="CUO186" s="12">
        <f>general_device_image.description</f>
        <v>0</v>
      </c>
      <c r="CUP186" s="12">
        <f>general_device_image.description</f>
        <v>0</v>
      </c>
      <c r="CUQ186" s="12">
        <f>general_device_image.description</f>
        <v>0</v>
      </c>
      <c r="CUR186" s="12">
        <f>general_device_image.description</f>
        <v>0</v>
      </c>
      <c r="CUS186" s="12">
        <f>general_device_image.description</f>
        <v>0</v>
      </c>
      <c r="CUT186" s="12">
        <f>general_device_image.description</f>
        <v>0</v>
      </c>
      <c r="CUU186" s="12">
        <f>general_device_image.description</f>
        <v>0</v>
      </c>
      <c r="CUV186" s="12">
        <f>general_device_image.description</f>
        <v>0</v>
      </c>
      <c r="CUW186" s="12">
        <f>general_device_image.description</f>
        <v>0</v>
      </c>
      <c r="CUX186" s="12">
        <f>general_device_image.description</f>
        <v>0</v>
      </c>
      <c r="CUY186" s="12">
        <f>general_device_image.description</f>
        <v>0</v>
      </c>
      <c r="CUZ186" s="12">
        <f>general_device_image.description</f>
        <v>0</v>
      </c>
      <c r="CVA186" s="12">
        <f>general_device_image.description</f>
        <v>0</v>
      </c>
      <c r="CVB186" s="12">
        <f>general_device_image.description</f>
        <v>0</v>
      </c>
      <c r="CVC186" s="12">
        <f>general_device_image.description</f>
        <v>0</v>
      </c>
      <c r="CVD186" s="12">
        <f>general_device_image.description</f>
        <v>0</v>
      </c>
      <c r="CVE186" s="12">
        <f>general_device_image.description</f>
        <v>0</v>
      </c>
      <c r="CVF186" s="12">
        <f>general_device_image.description</f>
        <v>0</v>
      </c>
      <c r="CVG186" s="12">
        <f>general_device_image.description</f>
        <v>0</v>
      </c>
      <c r="CVH186" s="12">
        <f>general_device_image.description</f>
        <v>0</v>
      </c>
      <c r="CVI186" s="12">
        <f>general_device_image.description</f>
        <v>0</v>
      </c>
      <c r="CVJ186" s="12">
        <f>general_device_image.description</f>
        <v>0</v>
      </c>
      <c r="CVK186" s="12">
        <f>general_device_image.description</f>
        <v>0</v>
      </c>
      <c r="CVL186" s="12">
        <f>general_device_image.description</f>
        <v>0</v>
      </c>
      <c r="CVM186" s="12">
        <f>general_device_image.description</f>
        <v>0</v>
      </c>
      <c r="CVN186" s="12">
        <f>general_device_image.description</f>
        <v>0</v>
      </c>
      <c r="CVO186" s="12">
        <f>general_device_image.description</f>
        <v>0</v>
      </c>
      <c r="CVP186" s="12">
        <f>general_device_image.description</f>
        <v>0</v>
      </c>
      <c r="CVQ186" s="12">
        <f>general_device_image.description</f>
        <v>0</v>
      </c>
      <c r="CVR186" s="12">
        <f>general_device_image.description</f>
        <v>0</v>
      </c>
      <c r="CVS186" s="12">
        <f>general_device_image.description</f>
        <v>0</v>
      </c>
      <c r="CVT186" s="12">
        <f>general_device_image.description</f>
        <v>0</v>
      </c>
      <c r="CVU186" s="12">
        <f>general_device_image.description</f>
        <v>0</v>
      </c>
      <c r="CVV186" s="12">
        <f>general_device_image.description</f>
        <v>0</v>
      </c>
      <c r="CVW186" s="12">
        <f>general_device_image.description</f>
        <v>0</v>
      </c>
      <c r="CVX186" s="12">
        <f>general_device_image.description</f>
        <v>0</v>
      </c>
      <c r="CVY186" s="12">
        <f>general_device_image.description</f>
        <v>0</v>
      </c>
      <c r="CVZ186" s="12">
        <f>general_device_image.description</f>
        <v>0</v>
      </c>
      <c r="CWA186" s="12">
        <f>general_device_image.description</f>
        <v>0</v>
      </c>
      <c r="CWB186" s="12">
        <f>general_device_image.description</f>
        <v>0</v>
      </c>
      <c r="CWC186" s="12">
        <f>general_device_image.description</f>
        <v>0</v>
      </c>
      <c r="CWD186" s="12">
        <f>general_device_image.description</f>
        <v>0</v>
      </c>
      <c r="CWE186" s="12">
        <f>general_device_image.description</f>
        <v>0</v>
      </c>
      <c r="CWF186" s="12">
        <f>general_device_image.description</f>
        <v>0</v>
      </c>
      <c r="CWG186" s="12">
        <f>general_device_image.description</f>
        <v>0</v>
      </c>
      <c r="CWH186" s="12">
        <f>general_device_image.description</f>
        <v>0</v>
      </c>
      <c r="CWI186" s="12">
        <f>general_device_image.description</f>
        <v>0</v>
      </c>
      <c r="CWJ186" s="12">
        <f>general_device_image.description</f>
        <v>0</v>
      </c>
      <c r="CWK186" s="12">
        <f>general_device_image.description</f>
        <v>0</v>
      </c>
      <c r="CWL186" s="12">
        <f>general_device_image.description</f>
        <v>0</v>
      </c>
      <c r="CWM186" s="12">
        <f>general_device_image.description</f>
        <v>0</v>
      </c>
      <c r="CWN186" s="12">
        <f>general_device_image.description</f>
        <v>0</v>
      </c>
      <c r="CWO186" s="12">
        <f>general_device_image.description</f>
        <v>0</v>
      </c>
      <c r="CWP186" s="12">
        <f>general_device_image.description</f>
        <v>0</v>
      </c>
      <c r="CWQ186" s="12">
        <f>general_device_image.description</f>
        <v>0</v>
      </c>
      <c r="CWR186" s="12">
        <f>general_device_image.description</f>
        <v>0</v>
      </c>
      <c r="CWS186" s="12">
        <f>general_device_image.description</f>
        <v>0</v>
      </c>
      <c r="CWT186" s="12">
        <f>general_device_image.description</f>
        <v>0</v>
      </c>
      <c r="CWU186" s="12">
        <f>general_device_image.description</f>
        <v>0</v>
      </c>
      <c r="CWV186" s="12">
        <f>general_device_image.description</f>
        <v>0</v>
      </c>
      <c r="CWW186" s="12">
        <f>general_device_image.description</f>
        <v>0</v>
      </c>
      <c r="CWX186" s="12">
        <f>general_device_image.description</f>
        <v>0</v>
      </c>
      <c r="CWY186" s="12">
        <f>general_device_image.description</f>
        <v>0</v>
      </c>
      <c r="CWZ186" s="12">
        <f>general_device_image.description</f>
        <v>0</v>
      </c>
      <c r="CXA186" s="12">
        <f>general_device_image.description</f>
        <v>0</v>
      </c>
      <c r="CXB186" s="12">
        <f>general_device_image.description</f>
        <v>0</v>
      </c>
      <c r="CXC186" s="12">
        <f>general_device_image.description</f>
        <v>0</v>
      </c>
      <c r="CXD186" s="12">
        <f>general_device_image.description</f>
        <v>0</v>
      </c>
      <c r="CXE186" s="12">
        <f>general_device_image.description</f>
        <v>0</v>
      </c>
      <c r="CXF186" s="12">
        <f>general_device_image.description</f>
        <v>0</v>
      </c>
      <c r="CXG186" s="12">
        <f>general_device_image.description</f>
        <v>0</v>
      </c>
      <c r="CXH186" s="12">
        <f>general_device_image.description</f>
        <v>0</v>
      </c>
      <c r="CXI186" s="12">
        <f>general_device_image.description</f>
        <v>0</v>
      </c>
      <c r="CXJ186" s="12">
        <f>general_device_image.description</f>
        <v>0</v>
      </c>
      <c r="CXK186" s="12">
        <f>general_device_image.description</f>
        <v>0</v>
      </c>
      <c r="CXL186" s="12">
        <f>general_device_image.description</f>
        <v>0</v>
      </c>
      <c r="CXM186" s="12">
        <f>general_device_image.description</f>
        <v>0</v>
      </c>
      <c r="CXN186" s="12">
        <f>general_device_image.description</f>
        <v>0</v>
      </c>
      <c r="CXO186" s="12">
        <f>general_device_image.description</f>
        <v>0</v>
      </c>
      <c r="CXP186" s="12">
        <f>general_device_image.description</f>
        <v>0</v>
      </c>
      <c r="CXQ186" s="12">
        <f>general_device_image.description</f>
        <v>0</v>
      </c>
      <c r="CXR186" s="12">
        <f>general_device_image.description</f>
        <v>0</v>
      </c>
      <c r="CXS186" s="12">
        <f>general_device_image.description</f>
        <v>0</v>
      </c>
      <c r="CXT186" s="12">
        <f>general_device_image.description</f>
        <v>0</v>
      </c>
      <c r="CXU186" s="12">
        <f>general_device_image.description</f>
        <v>0</v>
      </c>
      <c r="CXV186" s="12">
        <f>general_device_image.description</f>
        <v>0</v>
      </c>
      <c r="CXW186" s="12">
        <f>general_device_image.description</f>
        <v>0</v>
      </c>
      <c r="CXX186" s="12">
        <f>general_device_image.description</f>
        <v>0</v>
      </c>
      <c r="CXY186" s="12">
        <f>general_device_image.description</f>
        <v>0</v>
      </c>
      <c r="CXZ186" s="12">
        <f>general_device_image.description</f>
        <v>0</v>
      </c>
      <c r="CYA186" s="12">
        <f>general_device_image.description</f>
        <v>0</v>
      </c>
      <c r="CYB186" s="12">
        <f>general_device_image.description</f>
        <v>0</v>
      </c>
      <c r="CYC186" s="12">
        <f>general_device_image.description</f>
        <v>0</v>
      </c>
      <c r="CYD186" s="12">
        <f>general_device_image.description</f>
        <v>0</v>
      </c>
      <c r="CYE186" s="12">
        <f>general_device_image.description</f>
        <v>0</v>
      </c>
      <c r="CYF186" s="12">
        <f>general_device_image.description</f>
        <v>0</v>
      </c>
      <c r="CYG186" s="12">
        <f>general_device_image.description</f>
        <v>0</v>
      </c>
      <c r="CYH186" s="12">
        <f>general_device_image.description</f>
        <v>0</v>
      </c>
      <c r="CYI186" s="12">
        <f>general_device_image.description</f>
        <v>0</v>
      </c>
      <c r="CYJ186" s="12">
        <f>general_device_image.description</f>
        <v>0</v>
      </c>
      <c r="CYK186" s="12">
        <f>general_device_image.description</f>
        <v>0</v>
      </c>
      <c r="CYL186" s="12">
        <f>general_device_image.description</f>
        <v>0</v>
      </c>
      <c r="CYM186" s="12">
        <f>general_device_image.description</f>
        <v>0</v>
      </c>
      <c r="CYN186" s="12">
        <f>general_device_image.description</f>
        <v>0</v>
      </c>
      <c r="CYO186" s="12">
        <f>general_device_image.description</f>
        <v>0</v>
      </c>
      <c r="CYP186" s="12">
        <f>general_device_image.description</f>
        <v>0</v>
      </c>
      <c r="CYQ186" s="12">
        <f>general_device_image.description</f>
        <v>0</v>
      </c>
      <c r="CYR186" s="12">
        <f>general_device_image.description</f>
        <v>0</v>
      </c>
      <c r="CYS186" s="12">
        <f>general_device_image.description</f>
        <v>0</v>
      </c>
      <c r="CYT186" s="12">
        <f>general_device_image.description</f>
        <v>0</v>
      </c>
      <c r="CYU186" s="12">
        <f>general_device_image.description</f>
        <v>0</v>
      </c>
      <c r="CYV186" s="12">
        <f>general_device_image.description</f>
        <v>0</v>
      </c>
      <c r="CYW186" s="12">
        <f>general_device_image.description</f>
        <v>0</v>
      </c>
      <c r="CYX186" s="12">
        <f>general_device_image.description</f>
        <v>0</v>
      </c>
      <c r="CYY186" s="12">
        <f>general_device_image.description</f>
        <v>0</v>
      </c>
      <c r="CYZ186" s="12">
        <f>general_device_image.description</f>
        <v>0</v>
      </c>
      <c r="CZA186" s="12">
        <f>general_device_image.description</f>
        <v>0</v>
      </c>
      <c r="CZB186" s="12">
        <f>general_device_image.description</f>
        <v>0</v>
      </c>
      <c r="CZC186" s="12">
        <f>general_device_image.description</f>
        <v>0</v>
      </c>
      <c r="CZD186" s="12">
        <f>general_device_image.description</f>
        <v>0</v>
      </c>
      <c r="CZE186" s="12">
        <f>general_device_image.description</f>
        <v>0</v>
      </c>
      <c r="CZF186" s="12">
        <f>general_device_image.description</f>
        <v>0</v>
      </c>
      <c r="CZG186" s="12">
        <f>general_device_image.description</f>
        <v>0</v>
      </c>
      <c r="CZH186" s="12">
        <f>general_device_image.description</f>
        <v>0</v>
      </c>
      <c r="CZI186" s="12">
        <f>general_device_image.description</f>
        <v>0</v>
      </c>
      <c r="CZJ186" s="12">
        <f>general_device_image.description</f>
        <v>0</v>
      </c>
      <c r="CZK186" s="12">
        <f>general_device_image.description</f>
        <v>0</v>
      </c>
      <c r="CZL186" s="12">
        <f>general_device_image.description</f>
        <v>0</v>
      </c>
      <c r="CZM186" s="12">
        <f>general_device_image.description</f>
        <v>0</v>
      </c>
      <c r="CZN186" s="12">
        <f>general_device_image.description</f>
        <v>0</v>
      </c>
      <c r="CZO186" s="12">
        <f>general_device_image.description</f>
        <v>0</v>
      </c>
      <c r="CZP186" s="12">
        <f>general_device_image.description</f>
        <v>0</v>
      </c>
      <c r="CZQ186" s="12">
        <f>general_device_image.description</f>
        <v>0</v>
      </c>
      <c r="CZR186" s="12">
        <f>general_device_image.description</f>
        <v>0</v>
      </c>
      <c r="CZS186" s="12">
        <f>general_device_image.description</f>
        <v>0</v>
      </c>
      <c r="CZT186" s="12">
        <f>general_device_image.description</f>
        <v>0</v>
      </c>
      <c r="CZU186" s="12">
        <f>general_device_image.description</f>
        <v>0</v>
      </c>
      <c r="CZV186" s="12">
        <f>general_device_image.description</f>
        <v>0</v>
      </c>
      <c r="CZW186" s="12">
        <f>general_device_image.description</f>
        <v>0</v>
      </c>
      <c r="CZX186" s="12">
        <f>general_device_image.description</f>
        <v>0</v>
      </c>
      <c r="CZY186" s="12">
        <f>general_device_image.description</f>
        <v>0</v>
      </c>
      <c r="CZZ186" s="12">
        <f>general_device_image.description</f>
        <v>0</v>
      </c>
      <c r="DAA186" s="12">
        <f>general_device_image.description</f>
        <v>0</v>
      </c>
      <c r="DAB186" s="12">
        <f>general_device_image.description</f>
        <v>0</v>
      </c>
      <c r="DAC186" s="12">
        <f>general_device_image.description</f>
        <v>0</v>
      </c>
      <c r="DAD186" s="12">
        <f>general_device_image.description</f>
        <v>0</v>
      </c>
      <c r="DAE186" s="12">
        <f>general_device_image.description</f>
        <v>0</v>
      </c>
      <c r="DAF186" s="12">
        <f>general_device_image.description</f>
        <v>0</v>
      </c>
      <c r="DAG186" s="12">
        <f>general_device_image.description</f>
        <v>0</v>
      </c>
      <c r="DAH186" s="12">
        <f>general_device_image.description</f>
        <v>0</v>
      </c>
      <c r="DAI186" s="12">
        <f>general_device_image.description</f>
        <v>0</v>
      </c>
      <c r="DAJ186" s="12">
        <f>general_device_image.description</f>
        <v>0</v>
      </c>
      <c r="DAK186" s="12">
        <f>general_device_image.description</f>
        <v>0</v>
      </c>
      <c r="DAL186" s="12">
        <f>general_device_image.description</f>
        <v>0</v>
      </c>
      <c r="DAM186" s="12">
        <f>general_device_image.description</f>
        <v>0</v>
      </c>
      <c r="DAN186" s="12">
        <f>general_device_image.description</f>
        <v>0</v>
      </c>
      <c r="DAO186" s="12">
        <f>general_device_image.description</f>
        <v>0</v>
      </c>
      <c r="DAP186" s="12">
        <f>general_device_image.description</f>
        <v>0</v>
      </c>
      <c r="DAQ186" s="12">
        <f>general_device_image.description</f>
        <v>0</v>
      </c>
      <c r="DAR186" s="12">
        <f>general_device_image.description</f>
        <v>0</v>
      </c>
      <c r="DAS186" s="12">
        <f>general_device_image.description</f>
        <v>0</v>
      </c>
      <c r="DAT186" s="12">
        <f>general_device_image.description</f>
        <v>0</v>
      </c>
      <c r="DAU186" s="12">
        <f>general_device_image.description</f>
        <v>0</v>
      </c>
      <c r="DAV186" s="12">
        <f>general_device_image.description</f>
        <v>0</v>
      </c>
      <c r="DAW186" s="12">
        <f>general_device_image.description</f>
        <v>0</v>
      </c>
      <c r="DAX186" s="12">
        <f>general_device_image.description</f>
        <v>0</v>
      </c>
      <c r="DAY186" s="12">
        <f>general_device_image.description</f>
        <v>0</v>
      </c>
      <c r="DAZ186" s="12">
        <f>general_device_image.description</f>
        <v>0</v>
      </c>
      <c r="DBA186" s="12">
        <f>general_device_image.description</f>
        <v>0</v>
      </c>
      <c r="DBB186" s="12">
        <f>general_device_image.description</f>
        <v>0</v>
      </c>
      <c r="DBC186" s="12">
        <f>general_device_image.description</f>
        <v>0</v>
      </c>
      <c r="DBD186" s="12">
        <f>general_device_image.description</f>
        <v>0</v>
      </c>
      <c r="DBE186" s="12">
        <f>general_device_image.description</f>
        <v>0</v>
      </c>
      <c r="DBF186" s="12">
        <f>general_device_image.description</f>
        <v>0</v>
      </c>
      <c r="DBG186" s="12">
        <f>general_device_image.description</f>
        <v>0</v>
      </c>
      <c r="DBH186" s="12">
        <f>general_device_image.description</f>
        <v>0</v>
      </c>
      <c r="DBI186" s="12">
        <f>general_device_image.description</f>
        <v>0</v>
      </c>
      <c r="DBJ186" s="12">
        <f>general_device_image.description</f>
        <v>0</v>
      </c>
      <c r="DBK186" s="12">
        <f>general_device_image.description</f>
        <v>0</v>
      </c>
      <c r="DBL186" s="12">
        <f>general_device_image.description</f>
        <v>0</v>
      </c>
      <c r="DBM186" s="12">
        <f>general_device_image.description</f>
        <v>0</v>
      </c>
      <c r="DBN186" s="12">
        <f>general_device_image.description</f>
        <v>0</v>
      </c>
      <c r="DBO186" s="12">
        <f>general_device_image.description</f>
        <v>0</v>
      </c>
      <c r="DBP186" s="12">
        <f>general_device_image.description</f>
        <v>0</v>
      </c>
      <c r="DBQ186" s="12">
        <f>general_device_image.description</f>
        <v>0</v>
      </c>
      <c r="DBR186" s="12">
        <f>general_device_image.description</f>
        <v>0</v>
      </c>
      <c r="DBS186" s="12">
        <f>general_device_image.description</f>
        <v>0</v>
      </c>
      <c r="DBT186" s="12">
        <f>general_device_image.description</f>
        <v>0</v>
      </c>
      <c r="DBU186" s="12">
        <f>general_device_image.description</f>
        <v>0</v>
      </c>
      <c r="DBV186" s="12">
        <f>general_device_image.description</f>
        <v>0</v>
      </c>
      <c r="DBW186" s="12">
        <f>general_device_image.description</f>
        <v>0</v>
      </c>
      <c r="DBX186" s="12">
        <f>general_device_image.description</f>
        <v>0</v>
      </c>
      <c r="DBY186" s="12">
        <f>general_device_image.description</f>
        <v>0</v>
      </c>
      <c r="DBZ186" s="12">
        <f>general_device_image.description</f>
        <v>0</v>
      </c>
      <c r="DCA186" s="12">
        <f>general_device_image.description</f>
        <v>0</v>
      </c>
      <c r="DCB186" s="12">
        <f>general_device_image.description</f>
        <v>0</v>
      </c>
      <c r="DCC186" s="12">
        <f>general_device_image.description</f>
        <v>0</v>
      </c>
      <c r="DCD186" s="12">
        <f>general_device_image.description</f>
        <v>0</v>
      </c>
      <c r="DCE186" s="12">
        <f>general_device_image.description</f>
        <v>0</v>
      </c>
      <c r="DCF186" s="12">
        <f>general_device_image.description</f>
        <v>0</v>
      </c>
      <c r="DCG186" s="12">
        <f>general_device_image.description</f>
        <v>0</v>
      </c>
      <c r="DCH186" s="12">
        <f>general_device_image.description</f>
        <v>0</v>
      </c>
      <c r="DCI186" s="12">
        <f>general_device_image.description</f>
        <v>0</v>
      </c>
      <c r="DCJ186" s="12">
        <f>general_device_image.description</f>
        <v>0</v>
      </c>
      <c r="DCK186" s="12">
        <f>general_device_image.description</f>
        <v>0</v>
      </c>
      <c r="DCL186" s="12">
        <f>general_device_image.description</f>
        <v>0</v>
      </c>
      <c r="DCM186" s="12">
        <f>general_device_image.description</f>
        <v>0</v>
      </c>
      <c r="DCN186" s="12">
        <f>general_device_image.description</f>
        <v>0</v>
      </c>
      <c r="DCO186" s="12">
        <f>general_device_image.description</f>
        <v>0</v>
      </c>
      <c r="DCP186" s="12">
        <f>general_device_image.description</f>
        <v>0</v>
      </c>
      <c r="DCQ186" s="12">
        <f>general_device_image.description</f>
        <v>0</v>
      </c>
      <c r="DCR186" s="12">
        <f>general_device_image.description</f>
        <v>0</v>
      </c>
      <c r="DCS186" s="12">
        <f>general_device_image.description</f>
        <v>0</v>
      </c>
      <c r="DCT186" s="12">
        <f>general_device_image.description</f>
        <v>0</v>
      </c>
      <c r="DCU186" s="12">
        <f>general_device_image.description</f>
        <v>0</v>
      </c>
      <c r="DCV186" s="12">
        <f>general_device_image.description</f>
        <v>0</v>
      </c>
      <c r="DCW186" s="12">
        <f>general_device_image.description</f>
        <v>0</v>
      </c>
      <c r="DCX186" s="12">
        <f>general_device_image.description</f>
        <v>0</v>
      </c>
      <c r="DCY186" s="12">
        <f>general_device_image.description</f>
        <v>0</v>
      </c>
      <c r="DCZ186" s="12">
        <f>general_device_image.description</f>
        <v>0</v>
      </c>
      <c r="DDA186" s="12">
        <f>general_device_image.description</f>
        <v>0</v>
      </c>
      <c r="DDB186" s="12">
        <f>general_device_image.description</f>
        <v>0</v>
      </c>
      <c r="DDC186" s="12">
        <f>general_device_image.description</f>
        <v>0</v>
      </c>
      <c r="DDD186" s="12">
        <f>general_device_image.description</f>
        <v>0</v>
      </c>
      <c r="DDE186" s="12">
        <f>general_device_image.description</f>
        <v>0</v>
      </c>
      <c r="DDF186" s="12">
        <f>general_device_image.description</f>
        <v>0</v>
      </c>
      <c r="DDG186" s="12">
        <f>general_device_image.description</f>
        <v>0</v>
      </c>
      <c r="DDH186" s="12">
        <f>general_device_image.description</f>
        <v>0</v>
      </c>
      <c r="DDI186" s="12">
        <f>general_device_image.description</f>
        <v>0</v>
      </c>
      <c r="DDJ186" s="12">
        <f>general_device_image.description</f>
        <v>0</v>
      </c>
      <c r="DDK186" s="12">
        <f>general_device_image.description</f>
        <v>0</v>
      </c>
      <c r="DDL186" s="12">
        <f>general_device_image.description</f>
        <v>0</v>
      </c>
      <c r="DDM186" s="12">
        <f>general_device_image.description</f>
        <v>0</v>
      </c>
      <c r="DDN186" s="12">
        <f>general_device_image.description</f>
        <v>0</v>
      </c>
      <c r="DDO186" s="12">
        <f>general_device_image.description</f>
        <v>0</v>
      </c>
      <c r="DDP186" s="12">
        <f>general_device_image.description</f>
        <v>0</v>
      </c>
      <c r="DDQ186" s="12">
        <f>general_device_image.description</f>
        <v>0</v>
      </c>
      <c r="DDR186" s="12">
        <f>general_device_image.description</f>
        <v>0</v>
      </c>
      <c r="DDS186" s="12">
        <f>general_device_image.description</f>
        <v>0</v>
      </c>
      <c r="DDT186" s="12">
        <f>general_device_image.description</f>
        <v>0</v>
      </c>
      <c r="DDU186" s="12">
        <f>general_device_image.description</f>
        <v>0</v>
      </c>
      <c r="DDV186" s="12">
        <f>general_device_image.description</f>
        <v>0</v>
      </c>
      <c r="DDW186" s="12">
        <f>general_device_image.description</f>
        <v>0</v>
      </c>
      <c r="DDX186" s="12">
        <f>general_device_image.description</f>
        <v>0</v>
      </c>
      <c r="DDY186" s="12">
        <f>general_device_image.description</f>
        <v>0</v>
      </c>
      <c r="DDZ186" s="12">
        <f>general_device_image.description</f>
        <v>0</v>
      </c>
      <c r="DEA186" s="12">
        <f>general_device_image.description</f>
        <v>0</v>
      </c>
      <c r="DEB186" s="12">
        <f>general_device_image.description</f>
        <v>0</v>
      </c>
      <c r="DEC186" s="12">
        <f>general_device_image.description</f>
        <v>0</v>
      </c>
      <c r="DED186" s="12">
        <f>general_device_image.description</f>
        <v>0</v>
      </c>
      <c r="DEE186" s="12">
        <f>general_device_image.description</f>
        <v>0</v>
      </c>
      <c r="DEF186" s="12">
        <f>general_device_image.description</f>
        <v>0</v>
      </c>
      <c r="DEG186" s="12">
        <f>general_device_image.description</f>
        <v>0</v>
      </c>
      <c r="DEH186" s="12">
        <f>general_device_image.description</f>
        <v>0</v>
      </c>
      <c r="DEI186" s="12">
        <f>general_device_image.description</f>
        <v>0</v>
      </c>
      <c r="DEJ186" s="12">
        <f>general_device_image.description</f>
        <v>0</v>
      </c>
      <c r="DEK186" s="12">
        <f>general_device_image.description</f>
        <v>0</v>
      </c>
      <c r="DEL186" s="12">
        <f>general_device_image.description</f>
        <v>0</v>
      </c>
      <c r="DEM186" s="12">
        <f>general_device_image.description</f>
        <v>0</v>
      </c>
      <c r="DEN186" s="12">
        <f>general_device_image.description</f>
        <v>0</v>
      </c>
      <c r="DEO186" s="12">
        <f>general_device_image.description</f>
        <v>0</v>
      </c>
      <c r="DEP186" s="12">
        <f>general_device_image.description</f>
        <v>0</v>
      </c>
      <c r="DEQ186" s="12">
        <f>general_device_image.description</f>
        <v>0</v>
      </c>
      <c r="DER186" s="12">
        <f>general_device_image.description</f>
        <v>0</v>
      </c>
      <c r="DES186" s="12">
        <f>general_device_image.description</f>
        <v>0</v>
      </c>
      <c r="DET186" s="12">
        <f>general_device_image.description</f>
        <v>0</v>
      </c>
      <c r="DEU186" s="12">
        <f>general_device_image.description</f>
        <v>0</v>
      </c>
      <c r="DEV186" s="12">
        <f>general_device_image.description</f>
        <v>0</v>
      </c>
      <c r="DEW186" s="12">
        <f>general_device_image.description</f>
        <v>0</v>
      </c>
      <c r="DEX186" s="12">
        <f>general_device_image.description</f>
        <v>0</v>
      </c>
      <c r="DEY186" s="12">
        <f>general_device_image.description</f>
        <v>0</v>
      </c>
      <c r="DEZ186" s="12">
        <f>general_device_image.description</f>
        <v>0</v>
      </c>
      <c r="DFA186" s="12">
        <f>general_device_image.description</f>
        <v>0</v>
      </c>
      <c r="DFB186" s="12">
        <f>general_device_image.description</f>
        <v>0</v>
      </c>
      <c r="DFC186" s="12">
        <f>general_device_image.description</f>
        <v>0</v>
      </c>
      <c r="DFD186" s="12">
        <f>general_device_image.description</f>
        <v>0</v>
      </c>
      <c r="DFE186" s="12">
        <f>general_device_image.description</f>
        <v>0</v>
      </c>
      <c r="DFF186" s="12">
        <f>general_device_image.description</f>
        <v>0</v>
      </c>
      <c r="DFG186" s="12">
        <f>general_device_image.description</f>
        <v>0</v>
      </c>
      <c r="DFH186" s="12">
        <f>general_device_image.description</f>
        <v>0</v>
      </c>
      <c r="DFI186" s="12">
        <f>general_device_image.description</f>
        <v>0</v>
      </c>
      <c r="DFJ186" s="12">
        <f>general_device_image.description</f>
        <v>0</v>
      </c>
      <c r="DFK186" s="12">
        <f>general_device_image.description</f>
        <v>0</v>
      </c>
      <c r="DFL186" s="12">
        <f>general_device_image.description</f>
        <v>0</v>
      </c>
      <c r="DFM186" s="12">
        <f>general_device_image.description</f>
        <v>0</v>
      </c>
      <c r="DFN186" s="12">
        <f>general_device_image.description</f>
        <v>0</v>
      </c>
      <c r="DFO186" s="12">
        <f>general_device_image.description</f>
        <v>0</v>
      </c>
      <c r="DFP186" s="12">
        <f>general_device_image.description</f>
        <v>0</v>
      </c>
      <c r="DFQ186" s="12">
        <f>general_device_image.description</f>
        <v>0</v>
      </c>
      <c r="DFR186" s="12">
        <f>general_device_image.description</f>
        <v>0</v>
      </c>
      <c r="DFS186" s="12">
        <f>general_device_image.description</f>
        <v>0</v>
      </c>
      <c r="DFT186" s="12">
        <f>general_device_image.description</f>
        <v>0</v>
      </c>
      <c r="DFU186" s="12">
        <f>general_device_image.description</f>
        <v>0</v>
      </c>
      <c r="DFV186" s="12">
        <f>general_device_image.description</f>
        <v>0</v>
      </c>
      <c r="DFW186" s="12">
        <f>general_device_image.description</f>
        <v>0</v>
      </c>
      <c r="DFX186" s="12">
        <f>general_device_image.description</f>
        <v>0</v>
      </c>
      <c r="DFY186" s="12">
        <f>general_device_image.description</f>
        <v>0</v>
      </c>
      <c r="DFZ186" s="12">
        <f>general_device_image.description</f>
        <v>0</v>
      </c>
      <c r="DGA186" s="12">
        <f>general_device_image.description</f>
        <v>0</v>
      </c>
      <c r="DGB186" s="12">
        <f>general_device_image.description</f>
        <v>0</v>
      </c>
      <c r="DGC186" s="12">
        <f>general_device_image.description</f>
        <v>0</v>
      </c>
      <c r="DGD186" s="12">
        <f>general_device_image.description</f>
        <v>0</v>
      </c>
      <c r="DGE186" s="12">
        <f>general_device_image.description</f>
        <v>0</v>
      </c>
      <c r="DGF186" s="12">
        <f>general_device_image.description</f>
        <v>0</v>
      </c>
      <c r="DGG186" s="12">
        <f>general_device_image.description</f>
        <v>0</v>
      </c>
      <c r="DGH186" s="12">
        <f>general_device_image.description</f>
        <v>0</v>
      </c>
      <c r="DGI186" s="12">
        <f>general_device_image.description</f>
        <v>0</v>
      </c>
      <c r="DGJ186" s="12">
        <f>general_device_image.description</f>
        <v>0</v>
      </c>
      <c r="DGK186" s="12">
        <f>general_device_image.description</f>
        <v>0</v>
      </c>
      <c r="DGL186" s="12">
        <f>general_device_image.description</f>
        <v>0</v>
      </c>
      <c r="DGM186" s="12">
        <f>general_device_image.description</f>
        <v>0</v>
      </c>
      <c r="DGN186" s="12">
        <f>general_device_image.description</f>
        <v>0</v>
      </c>
      <c r="DGO186" s="12">
        <f>general_device_image.description</f>
        <v>0</v>
      </c>
      <c r="DGP186" s="12">
        <f>general_device_image.description</f>
        <v>0</v>
      </c>
      <c r="DGQ186" s="12">
        <f>general_device_image.description</f>
        <v>0</v>
      </c>
      <c r="DGR186" s="12">
        <f>general_device_image.description</f>
        <v>0</v>
      </c>
      <c r="DGS186" s="12">
        <f>general_device_image.description</f>
        <v>0</v>
      </c>
      <c r="DGT186" s="12">
        <f>general_device_image.description</f>
        <v>0</v>
      </c>
      <c r="DGU186" s="12">
        <f>general_device_image.description</f>
        <v>0</v>
      </c>
      <c r="DGV186" s="12">
        <f>general_device_image.description</f>
        <v>0</v>
      </c>
      <c r="DGW186" s="12">
        <f>general_device_image.description</f>
        <v>0</v>
      </c>
      <c r="DGX186" s="12">
        <f>general_device_image.description</f>
        <v>0</v>
      </c>
      <c r="DGY186" s="12">
        <f>general_device_image.description</f>
        <v>0</v>
      </c>
      <c r="DGZ186" s="12">
        <f>general_device_image.description</f>
        <v>0</v>
      </c>
      <c r="DHA186" s="12">
        <f>general_device_image.description</f>
        <v>0</v>
      </c>
      <c r="DHB186" s="12">
        <f>general_device_image.description</f>
        <v>0</v>
      </c>
      <c r="DHC186" s="12">
        <f>general_device_image.description</f>
        <v>0</v>
      </c>
      <c r="DHD186" s="12">
        <f>general_device_image.description</f>
        <v>0</v>
      </c>
      <c r="DHE186" s="12">
        <f>general_device_image.description</f>
        <v>0</v>
      </c>
      <c r="DHF186" s="12">
        <f>general_device_image.description</f>
        <v>0</v>
      </c>
      <c r="DHG186" s="12">
        <f>general_device_image.description</f>
        <v>0</v>
      </c>
      <c r="DHH186" s="12">
        <f>general_device_image.description</f>
        <v>0</v>
      </c>
      <c r="DHI186" s="12">
        <f>general_device_image.description</f>
        <v>0</v>
      </c>
      <c r="DHJ186" s="12">
        <f>general_device_image.description</f>
        <v>0</v>
      </c>
      <c r="DHK186" s="12">
        <f>general_device_image.description</f>
        <v>0</v>
      </c>
      <c r="DHL186" s="12">
        <f>general_device_image.description</f>
        <v>0</v>
      </c>
      <c r="DHM186" s="12">
        <f>general_device_image.description</f>
        <v>0</v>
      </c>
      <c r="DHN186" s="12">
        <f>general_device_image.description</f>
        <v>0</v>
      </c>
      <c r="DHO186" s="12">
        <f>general_device_image.description</f>
        <v>0</v>
      </c>
      <c r="DHP186" s="12">
        <f>general_device_image.description</f>
        <v>0</v>
      </c>
      <c r="DHQ186" s="12">
        <f>general_device_image.description</f>
        <v>0</v>
      </c>
      <c r="DHR186" s="12">
        <f>general_device_image.description</f>
        <v>0</v>
      </c>
      <c r="DHS186" s="12">
        <f>general_device_image.description</f>
        <v>0</v>
      </c>
      <c r="DHT186" s="12">
        <f>general_device_image.description</f>
        <v>0</v>
      </c>
      <c r="DHU186" s="12">
        <f>general_device_image.description</f>
        <v>0</v>
      </c>
      <c r="DHV186" s="12">
        <f>general_device_image.description</f>
        <v>0</v>
      </c>
      <c r="DHW186" s="12">
        <f>general_device_image.description</f>
        <v>0</v>
      </c>
      <c r="DHX186" s="12">
        <f>general_device_image.description</f>
        <v>0</v>
      </c>
      <c r="DHY186" s="12">
        <f>general_device_image.description</f>
        <v>0</v>
      </c>
      <c r="DHZ186" s="12">
        <f>general_device_image.description</f>
        <v>0</v>
      </c>
      <c r="DIA186" s="12">
        <f>general_device_image.description</f>
        <v>0</v>
      </c>
      <c r="DIB186" s="12">
        <f>general_device_image.description</f>
        <v>0</v>
      </c>
      <c r="DIC186" s="12">
        <f>general_device_image.description</f>
        <v>0</v>
      </c>
      <c r="DID186" s="12">
        <f>general_device_image.description</f>
        <v>0</v>
      </c>
      <c r="DIE186" s="12">
        <f>general_device_image.description</f>
        <v>0</v>
      </c>
      <c r="DIF186" s="12">
        <f>general_device_image.description</f>
        <v>0</v>
      </c>
      <c r="DIG186" s="12">
        <f>general_device_image.description</f>
        <v>0</v>
      </c>
      <c r="DIH186" s="12">
        <f>general_device_image.description</f>
        <v>0</v>
      </c>
      <c r="DII186" s="12">
        <f>general_device_image.description</f>
        <v>0</v>
      </c>
      <c r="DIJ186" s="12">
        <f>general_device_image.description</f>
        <v>0</v>
      </c>
      <c r="DIK186" s="12">
        <f>general_device_image.description</f>
        <v>0</v>
      </c>
      <c r="DIL186" s="12">
        <f>general_device_image.description</f>
        <v>0</v>
      </c>
      <c r="DIM186" s="12">
        <f>general_device_image.description</f>
        <v>0</v>
      </c>
      <c r="DIN186" s="12">
        <f>general_device_image.description</f>
        <v>0</v>
      </c>
      <c r="DIO186" s="12">
        <f>general_device_image.description</f>
        <v>0</v>
      </c>
      <c r="DIP186" s="12">
        <f>general_device_image.description</f>
        <v>0</v>
      </c>
      <c r="DIQ186" s="12">
        <f>general_device_image.description</f>
        <v>0</v>
      </c>
      <c r="DIR186" s="12">
        <f>general_device_image.description</f>
        <v>0</v>
      </c>
      <c r="DIS186" s="12">
        <f>general_device_image.description</f>
        <v>0</v>
      </c>
      <c r="DIT186" s="12">
        <f>general_device_image.description</f>
        <v>0</v>
      </c>
      <c r="DIU186" s="12">
        <f>general_device_image.description</f>
        <v>0</v>
      </c>
      <c r="DIV186" s="12">
        <f>general_device_image.description</f>
        <v>0</v>
      </c>
      <c r="DIW186" s="12">
        <f>general_device_image.description</f>
        <v>0</v>
      </c>
      <c r="DIX186" s="12">
        <f>general_device_image.description</f>
        <v>0</v>
      </c>
      <c r="DIY186" s="12">
        <f>general_device_image.description</f>
        <v>0</v>
      </c>
      <c r="DIZ186" s="12">
        <f>general_device_image.description</f>
        <v>0</v>
      </c>
      <c r="DJA186" s="12">
        <f>general_device_image.description</f>
        <v>0</v>
      </c>
      <c r="DJB186" s="12">
        <f>general_device_image.description</f>
        <v>0</v>
      </c>
      <c r="DJC186" s="12">
        <f>general_device_image.description</f>
        <v>0</v>
      </c>
      <c r="DJD186" s="12">
        <f>general_device_image.description</f>
        <v>0</v>
      </c>
      <c r="DJE186" s="12">
        <f>general_device_image.description</f>
        <v>0</v>
      </c>
      <c r="DJF186" s="12">
        <f>general_device_image.description</f>
        <v>0</v>
      </c>
      <c r="DJG186" s="12">
        <f>general_device_image.description</f>
        <v>0</v>
      </c>
      <c r="DJH186" s="12">
        <f>general_device_image.description</f>
        <v>0</v>
      </c>
      <c r="DJI186" s="12">
        <f>general_device_image.description</f>
        <v>0</v>
      </c>
      <c r="DJJ186" s="12">
        <f>general_device_image.description</f>
        <v>0</v>
      </c>
      <c r="DJK186" s="12">
        <f>general_device_image.description</f>
        <v>0</v>
      </c>
      <c r="DJL186" s="12">
        <f>general_device_image.description</f>
        <v>0</v>
      </c>
      <c r="DJM186" s="12">
        <f>general_device_image.description</f>
        <v>0</v>
      </c>
      <c r="DJN186" s="12">
        <f>general_device_image.description</f>
        <v>0</v>
      </c>
      <c r="DJO186" s="12">
        <f>general_device_image.description</f>
        <v>0</v>
      </c>
      <c r="DJP186" s="12">
        <f>general_device_image.description</f>
        <v>0</v>
      </c>
      <c r="DJQ186" s="12">
        <f>general_device_image.description</f>
        <v>0</v>
      </c>
      <c r="DJR186" s="12">
        <f>general_device_image.description</f>
        <v>0</v>
      </c>
      <c r="DJS186" s="12">
        <f>general_device_image.description</f>
        <v>0</v>
      </c>
      <c r="DJT186" s="12">
        <f>general_device_image.description</f>
        <v>0</v>
      </c>
      <c r="DJU186" s="12">
        <f>general_device_image.description</f>
        <v>0</v>
      </c>
      <c r="DJV186" s="12">
        <f>general_device_image.description</f>
        <v>0</v>
      </c>
      <c r="DJW186" s="12">
        <f>general_device_image.description</f>
        <v>0</v>
      </c>
      <c r="DJX186" s="12">
        <f>general_device_image.description</f>
        <v>0</v>
      </c>
      <c r="DJY186" s="12">
        <f>general_device_image.description</f>
        <v>0</v>
      </c>
      <c r="DJZ186" s="12">
        <f>general_device_image.description</f>
        <v>0</v>
      </c>
      <c r="DKA186" s="12">
        <f>general_device_image.description</f>
        <v>0</v>
      </c>
      <c r="DKB186" s="12">
        <f>general_device_image.description</f>
        <v>0</v>
      </c>
      <c r="DKC186" s="12">
        <f>general_device_image.description</f>
        <v>0</v>
      </c>
      <c r="DKD186" s="12">
        <f>general_device_image.description</f>
        <v>0</v>
      </c>
      <c r="DKE186" s="12">
        <f>general_device_image.description</f>
        <v>0</v>
      </c>
      <c r="DKF186" s="12">
        <f>general_device_image.description</f>
        <v>0</v>
      </c>
      <c r="DKG186" s="12">
        <f>general_device_image.description</f>
        <v>0</v>
      </c>
      <c r="DKH186" s="12">
        <f>general_device_image.description</f>
        <v>0</v>
      </c>
      <c r="DKI186" s="12">
        <f>general_device_image.description</f>
        <v>0</v>
      </c>
      <c r="DKJ186" s="12">
        <f>general_device_image.description</f>
        <v>0</v>
      </c>
      <c r="DKK186" s="12">
        <f>general_device_image.description</f>
        <v>0</v>
      </c>
      <c r="DKL186" s="12">
        <f>general_device_image.description</f>
        <v>0</v>
      </c>
      <c r="DKM186" s="12">
        <f>general_device_image.description</f>
        <v>0</v>
      </c>
      <c r="DKN186" s="12">
        <f>general_device_image.description</f>
        <v>0</v>
      </c>
      <c r="DKO186" s="12">
        <f>general_device_image.description</f>
        <v>0</v>
      </c>
      <c r="DKP186" s="12">
        <f>general_device_image.description</f>
        <v>0</v>
      </c>
      <c r="DKQ186" s="12">
        <f>general_device_image.description</f>
        <v>0</v>
      </c>
      <c r="DKR186" s="12">
        <f>general_device_image.description</f>
        <v>0</v>
      </c>
      <c r="DKS186" s="12">
        <f>general_device_image.description</f>
        <v>0</v>
      </c>
      <c r="DKT186" s="12">
        <f>general_device_image.description</f>
        <v>0</v>
      </c>
      <c r="DKU186" s="12">
        <f>general_device_image.description</f>
        <v>0</v>
      </c>
      <c r="DKV186" s="12">
        <f>general_device_image.description</f>
        <v>0</v>
      </c>
      <c r="DKW186" s="12">
        <f>general_device_image.description</f>
        <v>0</v>
      </c>
      <c r="DKX186" s="12">
        <f>general_device_image.description</f>
        <v>0</v>
      </c>
      <c r="DKY186" s="12">
        <f>general_device_image.description</f>
        <v>0</v>
      </c>
      <c r="DKZ186" s="12">
        <f>general_device_image.description</f>
        <v>0</v>
      </c>
      <c r="DLA186" s="12">
        <f>general_device_image.description</f>
        <v>0</v>
      </c>
      <c r="DLB186" s="12">
        <f>general_device_image.description</f>
        <v>0</v>
      </c>
      <c r="DLC186" s="12">
        <f>general_device_image.description</f>
        <v>0</v>
      </c>
      <c r="DLD186" s="12">
        <f>general_device_image.description</f>
        <v>0</v>
      </c>
      <c r="DLE186" s="12">
        <f>general_device_image.description</f>
        <v>0</v>
      </c>
      <c r="DLF186" s="12">
        <f>general_device_image.description</f>
        <v>0</v>
      </c>
      <c r="DLG186" s="12">
        <f>general_device_image.description</f>
        <v>0</v>
      </c>
      <c r="DLH186" s="12">
        <f>general_device_image.description</f>
        <v>0</v>
      </c>
      <c r="DLI186" s="12">
        <f>general_device_image.description</f>
        <v>0</v>
      </c>
      <c r="DLJ186" s="12">
        <f>general_device_image.description</f>
        <v>0</v>
      </c>
      <c r="DLK186" s="12">
        <f>general_device_image.description</f>
        <v>0</v>
      </c>
      <c r="DLL186" s="12">
        <f>general_device_image.description</f>
        <v>0</v>
      </c>
      <c r="DLM186" s="12">
        <f>general_device_image.description</f>
        <v>0</v>
      </c>
      <c r="DLN186" s="12">
        <f>general_device_image.description</f>
        <v>0</v>
      </c>
      <c r="DLO186" s="12">
        <f>general_device_image.description</f>
        <v>0</v>
      </c>
      <c r="DLP186" s="12">
        <f>general_device_image.description</f>
        <v>0</v>
      </c>
      <c r="DLQ186" s="12">
        <f>general_device_image.description</f>
        <v>0</v>
      </c>
      <c r="DLR186" s="12">
        <f>general_device_image.description</f>
        <v>0</v>
      </c>
      <c r="DLS186" s="12">
        <f>general_device_image.description</f>
        <v>0</v>
      </c>
      <c r="DLT186" s="12">
        <f>general_device_image.description</f>
        <v>0</v>
      </c>
      <c r="DLU186" s="12">
        <f>general_device_image.description</f>
        <v>0</v>
      </c>
      <c r="DLV186" s="12">
        <f>general_device_image.description</f>
        <v>0</v>
      </c>
      <c r="DLW186" s="12">
        <f>general_device_image.description</f>
        <v>0</v>
      </c>
      <c r="DLX186" s="12">
        <f>general_device_image.description</f>
        <v>0</v>
      </c>
      <c r="DLY186" s="12">
        <f>general_device_image.description</f>
        <v>0</v>
      </c>
      <c r="DLZ186" s="12">
        <f>general_device_image.description</f>
        <v>0</v>
      </c>
      <c r="DMA186" s="12">
        <f>general_device_image.description</f>
        <v>0</v>
      </c>
      <c r="DMB186" s="12">
        <f>general_device_image.description</f>
        <v>0</v>
      </c>
      <c r="DMC186" s="12">
        <f>general_device_image.description</f>
        <v>0</v>
      </c>
      <c r="DMD186" s="12">
        <f>general_device_image.description</f>
        <v>0</v>
      </c>
      <c r="DME186" s="12">
        <f>general_device_image.description</f>
        <v>0</v>
      </c>
      <c r="DMF186" s="12">
        <f>general_device_image.description</f>
        <v>0</v>
      </c>
      <c r="DMG186" s="12">
        <f>general_device_image.description</f>
        <v>0</v>
      </c>
      <c r="DMH186" s="12">
        <f>general_device_image.description</f>
        <v>0</v>
      </c>
      <c r="DMI186" s="12">
        <f>general_device_image.description</f>
        <v>0</v>
      </c>
      <c r="DMJ186" s="12">
        <f>general_device_image.description</f>
        <v>0</v>
      </c>
      <c r="DMK186" s="12">
        <f>general_device_image.description</f>
        <v>0</v>
      </c>
      <c r="DML186" s="12">
        <f>general_device_image.description</f>
        <v>0</v>
      </c>
      <c r="DMM186" s="12">
        <f>general_device_image.description</f>
        <v>0</v>
      </c>
      <c r="DMN186" s="12">
        <f>general_device_image.description</f>
        <v>0</v>
      </c>
      <c r="DMO186" s="12">
        <f>general_device_image.description</f>
        <v>0</v>
      </c>
      <c r="DMP186" s="12">
        <f>general_device_image.description</f>
        <v>0</v>
      </c>
      <c r="DMQ186" s="12">
        <f>general_device_image.description</f>
        <v>0</v>
      </c>
      <c r="DMR186" s="12">
        <f>general_device_image.description</f>
        <v>0</v>
      </c>
      <c r="DMS186" s="12">
        <f>general_device_image.description</f>
        <v>0</v>
      </c>
      <c r="DMT186" s="12">
        <f>general_device_image.description</f>
        <v>0</v>
      </c>
      <c r="DMU186" s="12">
        <f>general_device_image.description</f>
        <v>0</v>
      </c>
      <c r="DMV186" s="12">
        <f>general_device_image.description</f>
        <v>0</v>
      </c>
      <c r="DMW186" s="12">
        <f>general_device_image.description</f>
        <v>0</v>
      </c>
      <c r="DMX186" s="12">
        <f>general_device_image.description</f>
        <v>0</v>
      </c>
      <c r="DMY186" s="12">
        <f>general_device_image.description</f>
        <v>0</v>
      </c>
      <c r="DMZ186" s="12">
        <f>general_device_image.description</f>
        <v>0</v>
      </c>
      <c r="DNA186" s="12">
        <f>general_device_image.description</f>
        <v>0</v>
      </c>
      <c r="DNB186" s="12">
        <f>general_device_image.description</f>
        <v>0</v>
      </c>
      <c r="DNC186" s="12">
        <f>general_device_image.description</f>
        <v>0</v>
      </c>
      <c r="DND186" s="12">
        <f>general_device_image.description</f>
        <v>0</v>
      </c>
      <c r="DNE186" s="12">
        <f>general_device_image.description</f>
        <v>0</v>
      </c>
      <c r="DNF186" s="12">
        <f>general_device_image.description</f>
        <v>0</v>
      </c>
      <c r="DNG186" s="12">
        <f>general_device_image.description</f>
        <v>0</v>
      </c>
      <c r="DNH186" s="12">
        <f>general_device_image.description</f>
        <v>0</v>
      </c>
      <c r="DNI186" s="12">
        <f>general_device_image.description</f>
        <v>0</v>
      </c>
      <c r="DNJ186" s="12">
        <f>general_device_image.description</f>
        <v>0</v>
      </c>
      <c r="DNK186" s="12">
        <f>general_device_image.description</f>
        <v>0</v>
      </c>
      <c r="DNL186" s="12">
        <f>general_device_image.description</f>
        <v>0</v>
      </c>
      <c r="DNM186" s="12">
        <f>general_device_image.description</f>
        <v>0</v>
      </c>
      <c r="DNN186" s="12">
        <f>general_device_image.description</f>
        <v>0</v>
      </c>
      <c r="DNO186" s="12">
        <f>general_device_image.description</f>
        <v>0</v>
      </c>
      <c r="DNP186" s="12">
        <f>general_device_image.description</f>
        <v>0</v>
      </c>
      <c r="DNQ186" s="12">
        <f>general_device_image.description</f>
        <v>0</v>
      </c>
      <c r="DNR186" s="12">
        <f>general_device_image.description</f>
        <v>0</v>
      </c>
      <c r="DNS186" s="12">
        <f>general_device_image.description</f>
        <v>0</v>
      </c>
      <c r="DNT186" s="12">
        <f>general_device_image.description</f>
        <v>0</v>
      </c>
      <c r="DNU186" s="12">
        <f>general_device_image.description</f>
        <v>0</v>
      </c>
      <c r="DNV186" s="12">
        <f>general_device_image.description</f>
        <v>0</v>
      </c>
      <c r="DNW186" s="12">
        <f>general_device_image.description</f>
        <v>0</v>
      </c>
      <c r="DNX186" s="12">
        <f>general_device_image.description</f>
        <v>0</v>
      </c>
      <c r="DNY186" s="12">
        <f>general_device_image.description</f>
        <v>0</v>
      </c>
      <c r="DNZ186" s="12">
        <f>general_device_image.description</f>
        <v>0</v>
      </c>
      <c r="DOA186" s="12">
        <f>general_device_image.description</f>
        <v>0</v>
      </c>
      <c r="DOB186" s="12">
        <f>general_device_image.description</f>
        <v>0</v>
      </c>
      <c r="DOC186" s="12">
        <f>general_device_image.description</f>
        <v>0</v>
      </c>
      <c r="DOD186" s="12">
        <f>general_device_image.description</f>
        <v>0</v>
      </c>
      <c r="DOE186" s="12">
        <f>general_device_image.description</f>
        <v>0</v>
      </c>
      <c r="DOF186" s="12">
        <f>general_device_image.description</f>
        <v>0</v>
      </c>
      <c r="DOG186" s="12">
        <f>general_device_image.description</f>
        <v>0</v>
      </c>
      <c r="DOH186" s="12">
        <f>general_device_image.description</f>
        <v>0</v>
      </c>
      <c r="DOI186" s="12">
        <f>general_device_image.description</f>
        <v>0</v>
      </c>
      <c r="DOJ186" s="12">
        <f>general_device_image.description</f>
        <v>0</v>
      </c>
      <c r="DOK186" s="12">
        <f>general_device_image.description</f>
        <v>0</v>
      </c>
      <c r="DOL186" s="12">
        <f>general_device_image.description</f>
        <v>0</v>
      </c>
      <c r="DOM186" s="12">
        <f>general_device_image.description</f>
        <v>0</v>
      </c>
      <c r="DON186" s="12">
        <f>general_device_image.description</f>
        <v>0</v>
      </c>
      <c r="DOO186" s="12">
        <f>general_device_image.description</f>
        <v>0</v>
      </c>
      <c r="DOP186" s="12">
        <f>general_device_image.description</f>
        <v>0</v>
      </c>
      <c r="DOQ186" s="12">
        <f>general_device_image.description</f>
        <v>0</v>
      </c>
      <c r="DOR186" s="12">
        <f>general_device_image.description</f>
        <v>0</v>
      </c>
      <c r="DOS186" s="12">
        <f>general_device_image.description</f>
        <v>0</v>
      </c>
      <c r="DOT186" s="12">
        <f>general_device_image.description</f>
        <v>0</v>
      </c>
      <c r="DOU186" s="12">
        <f>general_device_image.description</f>
        <v>0</v>
      </c>
      <c r="DOV186" s="12">
        <f>general_device_image.description</f>
        <v>0</v>
      </c>
      <c r="DOW186" s="12">
        <f>general_device_image.description</f>
        <v>0</v>
      </c>
      <c r="DOX186" s="12">
        <f>general_device_image.description</f>
        <v>0</v>
      </c>
      <c r="DOY186" s="12">
        <f>general_device_image.description</f>
        <v>0</v>
      </c>
      <c r="DOZ186" s="12">
        <f>general_device_image.description</f>
        <v>0</v>
      </c>
      <c r="DPA186" s="12">
        <f>general_device_image.description</f>
        <v>0</v>
      </c>
      <c r="DPB186" s="12">
        <f>general_device_image.description</f>
        <v>0</v>
      </c>
      <c r="DPC186" s="12">
        <f>general_device_image.description</f>
        <v>0</v>
      </c>
      <c r="DPD186" s="12">
        <f>general_device_image.description</f>
        <v>0</v>
      </c>
      <c r="DPE186" s="12">
        <f>general_device_image.description</f>
        <v>0</v>
      </c>
      <c r="DPF186" s="12">
        <f>general_device_image.description</f>
        <v>0</v>
      </c>
      <c r="DPG186" s="12">
        <f>general_device_image.description</f>
        <v>0</v>
      </c>
      <c r="DPH186" s="12">
        <f>general_device_image.description</f>
        <v>0</v>
      </c>
      <c r="DPI186" s="12">
        <f>general_device_image.description</f>
        <v>0</v>
      </c>
      <c r="DPJ186" s="12">
        <f>general_device_image.description</f>
        <v>0</v>
      </c>
      <c r="DPK186" s="12">
        <f>general_device_image.description</f>
        <v>0</v>
      </c>
      <c r="DPL186" s="12">
        <f>general_device_image.description</f>
        <v>0</v>
      </c>
      <c r="DPM186" s="12">
        <f>general_device_image.description</f>
        <v>0</v>
      </c>
      <c r="DPN186" s="12">
        <f>general_device_image.description</f>
        <v>0</v>
      </c>
      <c r="DPO186" s="12">
        <f>general_device_image.description</f>
        <v>0</v>
      </c>
      <c r="DPP186" s="12">
        <f>general_device_image.description</f>
        <v>0</v>
      </c>
      <c r="DPQ186" s="12">
        <f>general_device_image.description</f>
        <v>0</v>
      </c>
      <c r="DPR186" s="12">
        <f>general_device_image.description</f>
        <v>0</v>
      </c>
      <c r="DPS186" s="12">
        <f>general_device_image.description</f>
        <v>0</v>
      </c>
      <c r="DPT186" s="12">
        <f>general_device_image.description</f>
        <v>0</v>
      </c>
      <c r="DPU186" s="12">
        <f>general_device_image.description</f>
        <v>0</v>
      </c>
      <c r="DPV186" s="12">
        <f>general_device_image.description</f>
        <v>0</v>
      </c>
      <c r="DPW186" s="12">
        <f>general_device_image.description</f>
        <v>0</v>
      </c>
      <c r="DPX186" s="12">
        <f>general_device_image.description</f>
        <v>0</v>
      </c>
      <c r="DPY186" s="12">
        <f>general_device_image.description</f>
        <v>0</v>
      </c>
      <c r="DPZ186" s="12">
        <f>general_device_image.description</f>
        <v>0</v>
      </c>
      <c r="DQA186" s="12">
        <f>general_device_image.description</f>
        <v>0</v>
      </c>
      <c r="DQB186" s="12">
        <f>general_device_image.description</f>
        <v>0</v>
      </c>
      <c r="DQC186" s="12">
        <f>general_device_image.description</f>
        <v>0</v>
      </c>
      <c r="DQD186" s="12">
        <f>general_device_image.description</f>
        <v>0</v>
      </c>
      <c r="DQE186" s="12">
        <f>general_device_image.description</f>
        <v>0</v>
      </c>
      <c r="DQF186" s="12">
        <f>general_device_image.description</f>
        <v>0</v>
      </c>
      <c r="DQG186" s="12">
        <f>general_device_image.description</f>
        <v>0</v>
      </c>
      <c r="DQH186" s="12">
        <f>general_device_image.description</f>
        <v>0</v>
      </c>
      <c r="DQI186" s="12">
        <f>general_device_image.description</f>
        <v>0</v>
      </c>
      <c r="DQJ186" s="12">
        <f>general_device_image.description</f>
        <v>0</v>
      </c>
      <c r="DQK186" s="12">
        <f>general_device_image.description</f>
        <v>0</v>
      </c>
      <c r="DQL186" s="12">
        <f>general_device_image.description</f>
        <v>0</v>
      </c>
      <c r="DQM186" s="12">
        <f>general_device_image.description</f>
        <v>0</v>
      </c>
      <c r="DQN186" s="12">
        <f>general_device_image.description</f>
        <v>0</v>
      </c>
      <c r="DQO186" s="12">
        <f>general_device_image.description</f>
        <v>0</v>
      </c>
      <c r="DQP186" s="12">
        <f>general_device_image.description</f>
        <v>0</v>
      </c>
      <c r="DQQ186" s="12">
        <f>general_device_image.description</f>
        <v>0</v>
      </c>
      <c r="DQR186" s="12">
        <f>general_device_image.description</f>
        <v>0</v>
      </c>
      <c r="DQS186" s="12">
        <f>general_device_image.description</f>
        <v>0</v>
      </c>
      <c r="DQT186" s="12">
        <f>general_device_image.description</f>
        <v>0</v>
      </c>
      <c r="DQU186" s="12">
        <f>general_device_image.description</f>
        <v>0</v>
      </c>
      <c r="DQV186" s="12">
        <f>general_device_image.description</f>
        <v>0</v>
      </c>
      <c r="DQW186" s="12">
        <f>general_device_image.description</f>
        <v>0</v>
      </c>
      <c r="DQX186" s="12">
        <f>general_device_image.description</f>
        <v>0</v>
      </c>
      <c r="DQY186" s="12">
        <f>general_device_image.description</f>
        <v>0</v>
      </c>
      <c r="DQZ186" s="12">
        <f>general_device_image.description</f>
        <v>0</v>
      </c>
      <c r="DRA186" s="12">
        <f>general_device_image.description</f>
        <v>0</v>
      </c>
      <c r="DRB186" s="12">
        <f>general_device_image.description</f>
        <v>0</v>
      </c>
      <c r="DRC186" s="12">
        <f>general_device_image.description</f>
        <v>0</v>
      </c>
      <c r="DRD186" s="12">
        <f>general_device_image.description</f>
        <v>0</v>
      </c>
      <c r="DRE186" s="12">
        <f>general_device_image.description</f>
        <v>0</v>
      </c>
      <c r="DRF186" s="12">
        <f>general_device_image.description</f>
        <v>0</v>
      </c>
      <c r="DRG186" s="12">
        <f>general_device_image.description</f>
        <v>0</v>
      </c>
      <c r="DRH186" s="12">
        <f>general_device_image.description</f>
        <v>0</v>
      </c>
      <c r="DRI186" s="12">
        <f>general_device_image.description</f>
        <v>0</v>
      </c>
      <c r="DRJ186" s="12">
        <f>general_device_image.description</f>
        <v>0</v>
      </c>
      <c r="DRK186" s="12">
        <f>general_device_image.description</f>
        <v>0</v>
      </c>
      <c r="DRL186" s="12">
        <f>general_device_image.description</f>
        <v>0</v>
      </c>
      <c r="DRM186" s="12">
        <f>general_device_image.description</f>
        <v>0</v>
      </c>
      <c r="DRN186" s="12">
        <f>general_device_image.description</f>
        <v>0</v>
      </c>
      <c r="DRO186" s="12">
        <f>general_device_image.description</f>
        <v>0</v>
      </c>
      <c r="DRP186" s="12">
        <f>general_device_image.description</f>
        <v>0</v>
      </c>
      <c r="DRQ186" s="12">
        <f>general_device_image.description</f>
        <v>0</v>
      </c>
      <c r="DRR186" s="12">
        <f>general_device_image.description</f>
        <v>0</v>
      </c>
      <c r="DRS186" s="12">
        <f>general_device_image.description</f>
        <v>0</v>
      </c>
      <c r="DRT186" s="12">
        <f>general_device_image.description</f>
        <v>0</v>
      </c>
      <c r="DRU186" s="12">
        <f>general_device_image.description</f>
        <v>0</v>
      </c>
      <c r="DRV186" s="12">
        <f>general_device_image.description</f>
        <v>0</v>
      </c>
      <c r="DRW186" s="12">
        <f>general_device_image.description</f>
        <v>0</v>
      </c>
      <c r="DRX186" s="12">
        <f>general_device_image.description</f>
        <v>0</v>
      </c>
      <c r="DRY186" s="12">
        <f>general_device_image.description</f>
        <v>0</v>
      </c>
      <c r="DRZ186" s="12">
        <f>general_device_image.description</f>
        <v>0</v>
      </c>
      <c r="DSA186" s="12">
        <f>general_device_image.description</f>
        <v>0</v>
      </c>
      <c r="DSB186" s="12">
        <f>general_device_image.description</f>
        <v>0</v>
      </c>
      <c r="DSC186" s="12">
        <f>general_device_image.description</f>
        <v>0</v>
      </c>
      <c r="DSD186" s="12">
        <f>general_device_image.description</f>
        <v>0</v>
      </c>
      <c r="DSE186" s="12">
        <f>general_device_image.description</f>
        <v>0</v>
      </c>
      <c r="DSF186" s="12">
        <f>general_device_image.description</f>
        <v>0</v>
      </c>
      <c r="DSG186" s="12">
        <f>general_device_image.description</f>
        <v>0</v>
      </c>
      <c r="DSH186" s="12">
        <f>general_device_image.description</f>
        <v>0</v>
      </c>
      <c r="DSI186" s="12">
        <f>general_device_image.description</f>
        <v>0</v>
      </c>
      <c r="DSJ186" s="12">
        <f>general_device_image.description</f>
        <v>0</v>
      </c>
      <c r="DSK186" s="12">
        <f>general_device_image.description</f>
        <v>0</v>
      </c>
      <c r="DSL186" s="12">
        <f>general_device_image.description</f>
        <v>0</v>
      </c>
      <c r="DSM186" s="12">
        <f>general_device_image.description</f>
        <v>0</v>
      </c>
      <c r="DSN186" s="12">
        <f>general_device_image.description</f>
        <v>0</v>
      </c>
      <c r="DSO186" s="12">
        <f>general_device_image.description</f>
        <v>0</v>
      </c>
      <c r="DSP186" s="12">
        <f>general_device_image.description</f>
        <v>0</v>
      </c>
      <c r="DSQ186" s="12">
        <f>general_device_image.description</f>
        <v>0</v>
      </c>
      <c r="DSR186" s="12">
        <f>general_device_image.description</f>
        <v>0</v>
      </c>
      <c r="DSS186" s="12">
        <f>general_device_image.description</f>
        <v>0</v>
      </c>
      <c r="DST186" s="12">
        <f>general_device_image.description</f>
        <v>0</v>
      </c>
      <c r="DSU186" s="12">
        <f>general_device_image.description</f>
        <v>0</v>
      </c>
      <c r="DSV186" s="12">
        <f>general_device_image.description</f>
        <v>0</v>
      </c>
      <c r="DSW186" s="12">
        <f>general_device_image.description</f>
        <v>0</v>
      </c>
      <c r="DSX186" s="12">
        <f>general_device_image.description</f>
        <v>0</v>
      </c>
      <c r="DSY186" s="12">
        <f>general_device_image.description</f>
        <v>0</v>
      </c>
      <c r="DSZ186" s="12">
        <f>general_device_image.description</f>
        <v>0</v>
      </c>
      <c r="DTA186" s="12">
        <f>general_device_image.description</f>
        <v>0</v>
      </c>
      <c r="DTB186" s="12">
        <f>general_device_image.description</f>
        <v>0</v>
      </c>
      <c r="DTC186" s="12">
        <f>general_device_image.description</f>
        <v>0</v>
      </c>
      <c r="DTD186" s="12">
        <f>general_device_image.description</f>
        <v>0</v>
      </c>
      <c r="DTE186" s="12">
        <f>general_device_image.description</f>
        <v>0</v>
      </c>
      <c r="DTF186" s="12">
        <f>general_device_image.description</f>
        <v>0</v>
      </c>
      <c r="DTG186" s="12">
        <f>general_device_image.description</f>
        <v>0</v>
      </c>
      <c r="DTH186" s="12">
        <f>general_device_image.description</f>
        <v>0</v>
      </c>
      <c r="DTI186" s="12">
        <f>general_device_image.description</f>
        <v>0</v>
      </c>
      <c r="DTJ186" s="12">
        <f>general_device_image.description</f>
        <v>0</v>
      </c>
      <c r="DTK186" s="12">
        <f>general_device_image.description</f>
        <v>0</v>
      </c>
      <c r="DTL186" s="12">
        <f>general_device_image.description</f>
        <v>0</v>
      </c>
      <c r="DTM186" s="12">
        <f>general_device_image.description</f>
        <v>0</v>
      </c>
      <c r="DTN186" s="12">
        <f>general_device_image.description</f>
        <v>0</v>
      </c>
      <c r="DTO186" s="12">
        <f>general_device_image.description</f>
        <v>0</v>
      </c>
      <c r="DTP186" s="12">
        <f>general_device_image.description</f>
        <v>0</v>
      </c>
      <c r="DTQ186" s="12">
        <f>general_device_image.description</f>
        <v>0</v>
      </c>
      <c r="DTR186" s="12">
        <f>general_device_image.description</f>
        <v>0</v>
      </c>
      <c r="DTS186" s="12">
        <f>general_device_image.description</f>
        <v>0</v>
      </c>
      <c r="DTT186" s="12">
        <f>general_device_image.description</f>
        <v>0</v>
      </c>
      <c r="DTU186" s="12">
        <f>general_device_image.description</f>
        <v>0</v>
      </c>
      <c r="DTV186" s="12">
        <f>general_device_image.description</f>
        <v>0</v>
      </c>
      <c r="DTW186" s="12">
        <f>general_device_image.description</f>
        <v>0</v>
      </c>
      <c r="DTX186" s="12">
        <f>general_device_image.description</f>
        <v>0</v>
      </c>
      <c r="DTY186" s="12">
        <f>general_device_image.description</f>
        <v>0</v>
      </c>
      <c r="DTZ186" s="12">
        <f>general_device_image.description</f>
        <v>0</v>
      </c>
      <c r="DUA186" s="12">
        <f>general_device_image.description</f>
        <v>0</v>
      </c>
      <c r="DUB186" s="12">
        <f>general_device_image.description</f>
        <v>0</v>
      </c>
      <c r="DUC186" s="12">
        <f>general_device_image.description</f>
        <v>0</v>
      </c>
      <c r="DUD186" s="12">
        <f>general_device_image.description</f>
        <v>0</v>
      </c>
      <c r="DUE186" s="12">
        <f>general_device_image.description</f>
        <v>0</v>
      </c>
      <c r="DUF186" s="12">
        <f>general_device_image.description</f>
        <v>0</v>
      </c>
      <c r="DUG186" s="12">
        <f>general_device_image.description</f>
        <v>0</v>
      </c>
      <c r="DUH186" s="12">
        <f>general_device_image.description</f>
        <v>0</v>
      </c>
      <c r="DUI186" s="12">
        <f>general_device_image.description</f>
        <v>0</v>
      </c>
      <c r="DUJ186" s="12">
        <f>general_device_image.description</f>
        <v>0</v>
      </c>
      <c r="DUK186" s="12">
        <f>general_device_image.description</f>
        <v>0</v>
      </c>
      <c r="DUL186" s="12">
        <f>general_device_image.description</f>
        <v>0</v>
      </c>
      <c r="DUM186" s="12">
        <f>general_device_image.description</f>
        <v>0</v>
      </c>
      <c r="DUN186" s="12">
        <f>general_device_image.description</f>
        <v>0</v>
      </c>
      <c r="DUO186" s="12">
        <f>general_device_image.description</f>
        <v>0</v>
      </c>
      <c r="DUP186" s="12">
        <f>general_device_image.description</f>
        <v>0</v>
      </c>
      <c r="DUQ186" s="12">
        <f>general_device_image.description</f>
        <v>0</v>
      </c>
      <c r="DUR186" s="12">
        <f>general_device_image.description</f>
        <v>0</v>
      </c>
      <c r="DUS186" s="12">
        <f>general_device_image.description</f>
        <v>0</v>
      </c>
      <c r="DUT186" s="12">
        <f>general_device_image.description</f>
        <v>0</v>
      </c>
      <c r="DUU186" s="12">
        <f>general_device_image.description</f>
        <v>0</v>
      </c>
      <c r="DUV186" s="12">
        <f>general_device_image.description</f>
        <v>0</v>
      </c>
      <c r="DUW186" s="12">
        <f>general_device_image.description</f>
        <v>0</v>
      </c>
      <c r="DUX186" s="12">
        <f>general_device_image.description</f>
        <v>0</v>
      </c>
      <c r="DUY186" s="12">
        <f>general_device_image.description</f>
        <v>0</v>
      </c>
      <c r="DUZ186" s="12">
        <f>general_device_image.description</f>
        <v>0</v>
      </c>
      <c r="DVA186" s="12">
        <f>general_device_image.description</f>
        <v>0</v>
      </c>
      <c r="DVB186" s="12">
        <f>general_device_image.description</f>
        <v>0</v>
      </c>
      <c r="DVC186" s="12">
        <f>general_device_image.description</f>
        <v>0</v>
      </c>
      <c r="DVD186" s="12">
        <f>general_device_image.description</f>
        <v>0</v>
      </c>
      <c r="DVE186" s="12">
        <f>general_device_image.description</f>
        <v>0</v>
      </c>
      <c r="DVF186" s="12">
        <f>general_device_image.description</f>
        <v>0</v>
      </c>
      <c r="DVG186" s="12">
        <f>general_device_image.description</f>
        <v>0</v>
      </c>
      <c r="DVH186" s="12">
        <f>general_device_image.description</f>
        <v>0</v>
      </c>
      <c r="DVI186" s="12">
        <f>general_device_image.description</f>
        <v>0</v>
      </c>
      <c r="DVJ186" s="12">
        <f>general_device_image.description</f>
        <v>0</v>
      </c>
      <c r="DVK186" s="12">
        <f>general_device_image.description</f>
        <v>0</v>
      </c>
      <c r="DVL186" s="12">
        <f>general_device_image.description</f>
        <v>0</v>
      </c>
      <c r="DVM186" s="12">
        <f>general_device_image.description</f>
        <v>0</v>
      </c>
      <c r="DVN186" s="12">
        <f>general_device_image.description</f>
        <v>0</v>
      </c>
      <c r="DVO186" s="12">
        <f>general_device_image.description</f>
        <v>0</v>
      </c>
      <c r="DVP186" s="12">
        <f>general_device_image.description</f>
        <v>0</v>
      </c>
      <c r="DVQ186" s="12">
        <f>general_device_image.description</f>
        <v>0</v>
      </c>
      <c r="DVR186" s="12">
        <f>general_device_image.description</f>
        <v>0</v>
      </c>
      <c r="DVS186" s="12">
        <f>general_device_image.description</f>
        <v>0</v>
      </c>
      <c r="DVT186" s="12">
        <f>general_device_image.description</f>
        <v>0</v>
      </c>
      <c r="DVU186" s="12">
        <f>general_device_image.description</f>
        <v>0</v>
      </c>
      <c r="DVV186" s="12">
        <f>general_device_image.description</f>
        <v>0</v>
      </c>
      <c r="DVW186" s="12">
        <f>general_device_image.description</f>
        <v>0</v>
      </c>
      <c r="DVX186" s="12">
        <f>general_device_image.description</f>
        <v>0</v>
      </c>
      <c r="DVY186" s="12">
        <f>general_device_image.description</f>
        <v>0</v>
      </c>
      <c r="DVZ186" s="12">
        <f>general_device_image.description</f>
        <v>0</v>
      </c>
      <c r="DWA186" s="12">
        <f>general_device_image.description</f>
        <v>0</v>
      </c>
      <c r="DWB186" s="12">
        <f>general_device_image.description</f>
        <v>0</v>
      </c>
      <c r="DWC186" s="12">
        <f>general_device_image.description</f>
        <v>0</v>
      </c>
      <c r="DWD186" s="12">
        <f>general_device_image.description</f>
        <v>0</v>
      </c>
      <c r="DWE186" s="12">
        <f>general_device_image.description</f>
        <v>0</v>
      </c>
      <c r="DWF186" s="12">
        <f>general_device_image.description</f>
        <v>0</v>
      </c>
      <c r="DWG186" s="12">
        <f>general_device_image.description</f>
        <v>0</v>
      </c>
      <c r="DWH186" s="12">
        <f>general_device_image.description</f>
        <v>0</v>
      </c>
      <c r="DWI186" s="12">
        <f>general_device_image.description</f>
        <v>0</v>
      </c>
      <c r="DWJ186" s="12">
        <f>general_device_image.description</f>
        <v>0</v>
      </c>
      <c r="DWK186" s="12">
        <f>general_device_image.description</f>
        <v>0</v>
      </c>
      <c r="DWL186" s="12">
        <f>general_device_image.description</f>
        <v>0</v>
      </c>
      <c r="DWM186" s="12">
        <f>general_device_image.description</f>
        <v>0</v>
      </c>
      <c r="DWN186" s="12">
        <f>general_device_image.description</f>
        <v>0</v>
      </c>
      <c r="DWO186" s="12">
        <f>general_device_image.description</f>
        <v>0</v>
      </c>
      <c r="DWP186" s="12">
        <f>general_device_image.description</f>
        <v>0</v>
      </c>
      <c r="DWQ186" s="12">
        <f>general_device_image.description</f>
        <v>0</v>
      </c>
      <c r="DWR186" s="12">
        <f>general_device_image.description</f>
        <v>0</v>
      </c>
      <c r="DWS186" s="12">
        <f>general_device_image.description</f>
        <v>0</v>
      </c>
      <c r="DWT186" s="12">
        <f>general_device_image.description</f>
        <v>0</v>
      </c>
      <c r="DWU186" s="12">
        <f>general_device_image.description</f>
        <v>0</v>
      </c>
      <c r="DWV186" s="12">
        <f>general_device_image.description</f>
        <v>0</v>
      </c>
      <c r="DWW186" s="12">
        <f>general_device_image.description</f>
        <v>0</v>
      </c>
      <c r="DWX186" s="12">
        <f>general_device_image.description</f>
        <v>0</v>
      </c>
      <c r="DWY186" s="12">
        <f>general_device_image.description</f>
        <v>0</v>
      </c>
      <c r="DWZ186" s="12">
        <f>general_device_image.description</f>
        <v>0</v>
      </c>
      <c r="DXA186" s="12">
        <f>general_device_image.description</f>
        <v>0</v>
      </c>
      <c r="DXB186" s="12">
        <f>general_device_image.description</f>
        <v>0</v>
      </c>
      <c r="DXC186" s="12">
        <f>general_device_image.description</f>
        <v>0</v>
      </c>
      <c r="DXD186" s="12">
        <f>general_device_image.description</f>
        <v>0</v>
      </c>
      <c r="DXE186" s="12">
        <f>general_device_image.description</f>
        <v>0</v>
      </c>
      <c r="DXF186" s="12">
        <f>general_device_image.description</f>
        <v>0</v>
      </c>
      <c r="DXG186" s="12">
        <f>general_device_image.description</f>
        <v>0</v>
      </c>
      <c r="DXH186" s="12">
        <f>general_device_image.description</f>
        <v>0</v>
      </c>
      <c r="DXI186" s="12">
        <f>general_device_image.description</f>
        <v>0</v>
      </c>
      <c r="DXJ186" s="12">
        <f>general_device_image.description</f>
        <v>0</v>
      </c>
      <c r="DXK186" s="12">
        <f>general_device_image.description</f>
        <v>0</v>
      </c>
      <c r="DXL186" s="12">
        <f>general_device_image.description</f>
        <v>0</v>
      </c>
      <c r="DXM186" s="12">
        <f>general_device_image.description</f>
        <v>0</v>
      </c>
      <c r="DXN186" s="12">
        <f>general_device_image.description</f>
        <v>0</v>
      </c>
      <c r="DXO186" s="12">
        <f>general_device_image.description</f>
        <v>0</v>
      </c>
      <c r="DXP186" s="12">
        <f>general_device_image.description</f>
        <v>0</v>
      </c>
      <c r="DXQ186" s="12">
        <f>general_device_image.description</f>
        <v>0</v>
      </c>
      <c r="DXR186" s="12">
        <f>general_device_image.description</f>
        <v>0</v>
      </c>
      <c r="DXS186" s="12">
        <f>general_device_image.description</f>
        <v>0</v>
      </c>
      <c r="DXT186" s="12">
        <f>general_device_image.description</f>
        <v>0</v>
      </c>
      <c r="DXU186" s="12">
        <f>general_device_image.description</f>
        <v>0</v>
      </c>
      <c r="DXV186" s="12">
        <f>general_device_image.description</f>
        <v>0</v>
      </c>
      <c r="DXW186" s="12">
        <f>general_device_image.description</f>
        <v>0</v>
      </c>
      <c r="DXX186" s="12">
        <f>general_device_image.description</f>
        <v>0</v>
      </c>
      <c r="DXY186" s="12">
        <f>general_device_image.description</f>
        <v>0</v>
      </c>
      <c r="DXZ186" s="12">
        <f>general_device_image.description</f>
        <v>0</v>
      </c>
      <c r="DYA186" s="12">
        <f>general_device_image.description</f>
        <v>0</v>
      </c>
      <c r="DYB186" s="12">
        <f>general_device_image.description</f>
        <v>0</v>
      </c>
      <c r="DYC186" s="12">
        <f>general_device_image.description</f>
        <v>0</v>
      </c>
      <c r="DYD186" s="12">
        <f>general_device_image.description</f>
        <v>0</v>
      </c>
      <c r="DYE186" s="12">
        <f>general_device_image.description</f>
        <v>0</v>
      </c>
      <c r="DYF186" s="12">
        <f>general_device_image.description</f>
        <v>0</v>
      </c>
      <c r="DYG186" s="12">
        <f>general_device_image.description</f>
        <v>0</v>
      </c>
      <c r="DYH186" s="12">
        <f>general_device_image.description</f>
        <v>0</v>
      </c>
      <c r="DYI186" s="12">
        <f>general_device_image.description</f>
        <v>0</v>
      </c>
      <c r="DYJ186" s="12">
        <f>general_device_image.description</f>
        <v>0</v>
      </c>
      <c r="DYK186" s="12">
        <f>general_device_image.description</f>
        <v>0</v>
      </c>
      <c r="DYL186" s="12">
        <f>general_device_image.description</f>
        <v>0</v>
      </c>
      <c r="DYM186" s="12">
        <f>general_device_image.description</f>
        <v>0</v>
      </c>
      <c r="DYN186" s="12">
        <f>general_device_image.description</f>
        <v>0</v>
      </c>
      <c r="DYO186" s="12">
        <f>general_device_image.description</f>
        <v>0</v>
      </c>
      <c r="DYP186" s="12">
        <f>general_device_image.description</f>
        <v>0</v>
      </c>
      <c r="DYQ186" s="12">
        <f>general_device_image.description</f>
        <v>0</v>
      </c>
      <c r="DYR186" s="12">
        <f>general_device_image.description</f>
        <v>0</v>
      </c>
      <c r="DYS186" s="12">
        <f>general_device_image.description</f>
        <v>0</v>
      </c>
      <c r="DYT186" s="12">
        <f>general_device_image.description</f>
        <v>0</v>
      </c>
      <c r="DYU186" s="12">
        <f>general_device_image.description</f>
        <v>0</v>
      </c>
      <c r="DYV186" s="12">
        <f>general_device_image.description</f>
        <v>0</v>
      </c>
      <c r="DYW186" s="12">
        <f>general_device_image.description</f>
        <v>0</v>
      </c>
      <c r="DYX186" s="12">
        <f>general_device_image.description</f>
        <v>0</v>
      </c>
      <c r="DYY186" s="12">
        <f>general_device_image.description</f>
        <v>0</v>
      </c>
      <c r="DYZ186" s="12">
        <f>general_device_image.description</f>
        <v>0</v>
      </c>
      <c r="DZA186" s="12">
        <f>general_device_image.description</f>
        <v>0</v>
      </c>
      <c r="DZB186" s="12">
        <f>general_device_image.description</f>
        <v>0</v>
      </c>
      <c r="DZC186" s="12">
        <f>general_device_image.description</f>
        <v>0</v>
      </c>
      <c r="DZD186" s="12">
        <f>general_device_image.description</f>
        <v>0</v>
      </c>
      <c r="DZE186" s="12">
        <f>general_device_image.description</f>
        <v>0</v>
      </c>
      <c r="DZF186" s="12">
        <f>general_device_image.description</f>
        <v>0</v>
      </c>
      <c r="DZG186" s="12">
        <f>general_device_image.description</f>
        <v>0</v>
      </c>
      <c r="DZH186" s="12">
        <f>general_device_image.description</f>
        <v>0</v>
      </c>
      <c r="DZI186" s="12">
        <f>general_device_image.description</f>
        <v>0</v>
      </c>
      <c r="DZJ186" s="12">
        <f>general_device_image.description</f>
        <v>0</v>
      </c>
      <c r="DZK186" s="12">
        <f>general_device_image.description</f>
        <v>0</v>
      </c>
      <c r="DZL186" s="12">
        <f>general_device_image.description</f>
        <v>0</v>
      </c>
      <c r="DZM186" s="12">
        <f>general_device_image.description</f>
        <v>0</v>
      </c>
      <c r="DZN186" s="12">
        <f>general_device_image.description</f>
        <v>0</v>
      </c>
      <c r="DZO186" s="12">
        <f>general_device_image.description</f>
        <v>0</v>
      </c>
      <c r="DZP186" s="12">
        <f>general_device_image.description</f>
        <v>0</v>
      </c>
      <c r="DZQ186" s="12">
        <f>general_device_image.description</f>
        <v>0</v>
      </c>
      <c r="DZR186" s="12">
        <f>general_device_image.description</f>
        <v>0</v>
      </c>
      <c r="DZS186" s="12">
        <f>general_device_image.description</f>
        <v>0</v>
      </c>
      <c r="DZT186" s="12">
        <f>general_device_image.description</f>
        <v>0</v>
      </c>
      <c r="DZU186" s="12">
        <f>general_device_image.description</f>
        <v>0</v>
      </c>
      <c r="DZV186" s="12">
        <f>general_device_image.description</f>
        <v>0</v>
      </c>
      <c r="DZW186" s="12">
        <f>general_device_image.description</f>
        <v>0</v>
      </c>
      <c r="DZX186" s="12">
        <f>general_device_image.description</f>
        <v>0</v>
      </c>
      <c r="DZY186" s="12">
        <f>general_device_image.description</f>
        <v>0</v>
      </c>
      <c r="DZZ186" s="12">
        <f>general_device_image.description</f>
        <v>0</v>
      </c>
      <c r="EAA186" s="12">
        <f>general_device_image.description</f>
        <v>0</v>
      </c>
      <c r="EAB186" s="12">
        <f>general_device_image.description</f>
        <v>0</v>
      </c>
      <c r="EAC186" s="12">
        <f>general_device_image.description</f>
        <v>0</v>
      </c>
      <c r="EAD186" s="12">
        <f>general_device_image.description</f>
        <v>0</v>
      </c>
      <c r="EAE186" s="12">
        <f>general_device_image.description</f>
        <v>0</v>
      </c>
      <c r="EAF186" s="12">
        <f>general_device_image.description</f>
        <v>0</v>
      </c>
      <c r="EAG186" s="12">
        <f>general_device_image.description</f>
        <v>0</v>
      </c>
      <c r="EAH186" s="12">
        <f>general_device_image.description</f>
        <v>0</v>
      </c>
      <c r="EAI186" s="12">
        <f>general_device_image.description</f>
        <v>0</v>
      </c>
      <c r="EAJ186" s="12">
        <f>general_device_image.description</f>
        <v>0</v>
      </c>
      <c r="EAK186" s="12">
        <f>general_device_image.description</f>
        <v>0</v>
      </c>
      <c r="EAL186" s="12">
        <f>general_device_image.description</f>
        <v>0</v>
      </c>
      <c r="EAM186" s="12">
        <f>general_device_image.description</f>
        <v>0</v>
      </c>
      <c r="EAN186" s="12">
        <f>general_device_image.description</f>
        <v>0</v>
      </c>
      <c r="EAO186" s="12">
        <f>general_device_image.description</f>
        <v>0</v>
      </c>
      <c r="EAP186" s="12">
        <f>general_device_image.description</f>
        <v>0</v>
      </c>
      <c r="EAQ186" s="12">
        <f>general_device_image.description</f>
        <v>0</v>
      </c>
      <c r="EAR186" s="12">
        <f>general_device_image.description</f>
        <v>0</v>
      </c>
      <c r="EAS186" s="12">
        <f>general_device_image.description</f>
        <v>0</v>
      </c>
      <c r="EAT186" s="12">
        <f>general_device_image.description</f>
        <v>0</v>
      </c>
      <c r="EAU186" s="12">
        <f>general_device_image.description</f>
        <v>0</v>
      </c>
      <c r="EAV186" s="12">
        <f>general_device_image.description</f>
        <v>0</v>
      </c>
      <c r="EAW186" s="12">
        <f>general_device_image.description</f>
        <v>0</v>
      </c>
      <c r="EAX186" s="12">
        <f>general_device_image.description</f>
        <v>0</v>
      </c>
      <c r="EAY186" s="12">
        <f>general_device_image.description</f>
        <v>0</v>
      </c>
      <c r="EAZ186" s="12">
        <f>general_device_image.description</f>
        <v>0</v>
      </c>
      <c r="EBA186" s="12">
        <f>general_device_image.description</f>
        <v>0</v>
      </c>
      <c r="EBB186" s="12">
        <f>general_device_image.description</f>
        <v>0</v>
      </c>
      <c r="EBC186" s="12">
        <f>general_device_image.description</f>
        <v>0</v>
      </c>
      <c r="EBD186" s="12">
        <f>general_device_image.description</f>
        <v>0</v>
      </c>
      <c r="EBE186" s="12">
        <f>general_device_image.description</f>
        <v>0</v>
      </c>
      <c r="EBF186" s="12">
        <f>general_device_image.description</f>
        <v>0</v>
      </c>
      <c r="EBG186" s="12">
        <f>general_device_image.description</f>
        <v>0</v>
      </c>
      <c r="EBH186" s="12">
        <f>general_device_image.description</f>
        <v>0</v>
      </c>
      <c r="EBI186" s="12">
        <f>general_device_image.description</f>
        <v>0</v>
      </c>
      <c r="EBJ186" s="12">
        <f>general_device_image.description</f>
        <v>0</v>
      </c>
      <c r="EBK186" s="12">
        <f>general_device_image.description</f>
        <v>0</v>
      </c>
      <c r="EBL186" s="12">
        <f>general_device_image.description</f>
        <v>0</v>
      </c>
      <c r="EBM186" s="12">
        <f>general_device_image.description</f>
        <v>0</v>
      </c>
      <c r="EBN186" s="12">
        <f>general_device_image.description</f>
        <v>0</v>
      </c>
      <c r="EBO186" s="12">
        <f>general_device_image.description</f>
        <v>0</v>
      </c>
      <c r="EBP186" s="12">
        <f>general_device_image.description</f>
        <v>0</v>
      </c>
      <c r="EBQ186" s="12">
        <f>general_device_image.description</f>
        <v>0</v>
      </c>
      <c r="EBR186" s="12">
        <f>general_device_image.description</f>
        <v>0</v>
      </c>
      <c r="EBS186" s="12">
        <f>general_device_image.description</f>
        <v>0</v>
      </c>
      <c r="EBT186" s="12">
        <f>general_device_image.description</f>
        <v>0</v>
      </c>
      <c r="EBU186" s="12">
        <f>general_device_image.description</f>
        <v>0</v>
      </c>
      <c r="EBV186" s="12">
        <f>general_device_image.description</f>
        <v>0</v>
      </c>
      <c r="EBW186" s="12">
        <f>general_device_image.description</f>
        <v>0</v>
      </c>
      <c r="EBX186" s="12">
        <f>general_device_image.description</f>
        <v>0</v>
      </c>
      <c r="EBY186" s="12">
        <f>general_device_image.description</f>
        <v>0</v>
      </c>
      <c r="EBZ186" s="12">
        <f>general_device_image.description</f>
        <v>0</v>
      </c>
      <c r="ECA186" s="12">
        <f>general_device_image.description</f>
        <v>0</v>
      </c>
      <c r="ECB186" s="12">
        <f>general_device_image.description</f>
        <v>0</v>
      </c>
      <c r="ECC186" s="12">
        <f>general_device_image.description</f>
        <v>0</v>
      </c>
      <c r="ECD186" s="12">
        <f>general_device_image.description</f>
        <v>0</v>
      </c>
      <c r="ECE186" s="12">
        <f>general_device_image.description</f>
        <v>0</v>
      </c>
      <c r="ECF186" s="12">
        <f>general_device_image.description</f>
        <v>0</v>
      </c>
      <c r="ECG186" s="12">
        <f>general_device_image.description</f>
        <v>0</v>
      </c>
      <c r="ECH186" s="12">
        <f>general_device_image.description</f>
        <v>0</v>
      </c>
      <c r="ECI186" s="12">
        <f>general_device_image.description</f>
        <v>0</v>
      </c>
      <c r="ECJ186" s="12">
        <f>general_device_image.description</f>
        <v>0</v>
      </c>
      <c r="ECK186" s="12">
        <f>general_device_image.description</f>
        <v>0</v>
      </c>
      <c r="ECL186" s="12">
        <f>general_device_image.description</f>
        <v>0</v>
      </c>
      <c r="ECM186" s="12">
        <f>general_device_image.description</f>
        <v>0</v>
      </c>
      <c r="ECN186" s="12">
        <f>general_device_image.description</f>
        <v>0</v>
      </c>
      <c r="ECO186" s="12">
        <f>general_device_image.description</f>
        <v>0</v>
      </c>
      <c r="ECP186" s="12">
        <f>general_device_image.description</f>
        <v>0</v>
      </c>
      <c r="ECQ186" s="12">
        <f>general_device_image.description</f>
        <v>0</v>
      </c>
      <c r="ECR186" s="12">
        <f>general_device_image.description</f>
        <v>0</v>
      </c>
      <c r="ECS186" s="12">
        <f>general_device_image.description</f>
        <v>0</v>
      </c>
      <c r="ECT186" s="12">
        <f>general_device_image.description</f>
        <v>0</v>
      </c>
      <c r="ECU186" s="12">
        <f>general_device_image.description</f>
        <v>0</v>
      </c>
      <c r="ECV186" s="12">
        <f>general_device_image.description</f>
        <v>0</v>
      </c>
      <c r="ECW186" s="12">
        <f>general_device_image.description</f>
        <v>0</v>
      </c>
      <c r="ECX186" s="12">
        <f>general_device_image.description</f>
        <v>0</v>
      </c>
      <c r="ECY186" s="12">
        <f>general_device_image.description</f>
        <v>0</v>
      </c>
      <c r="ECZ186" s="12">
        <f>general_device_image.description</f>
        <v>0</v>
      </c>
      <c r="EDA186" s="12">
        <f>general_device_image.description</f>
        <v>0</v>
      </c>
      <c r="EDB186" s="12">
        <f>general_device_image.description</f>
        <v>0</v>
      </c>
      <c r="EDC186" s="12">
        <f>general_device_image.description</f>
        <v>0</v>
      </c>
      <c r="EDD186" s="12">
        <f>general_device_image.description</f>
        <v>0</v>
      </c>
      <c r="EDE186" s="12">
        <f>general_device_image.description</f>
        <v>0</v>
      </c>
      <c r="EDF186" s="12">
        <f>general_device_image.description</f>
        <v>0</v>
      </c>
      <c r="EDG186" s="12">
        <f>general_device_image.description</f>
        <v>0</v>
      </c>
      <c r="EDH186" s="12">
        <f>general_device_image.description</f>
        <v>0</v>
      </c>
      <c r="EDI186" s="12">
        <f>general_device_image.description</f>
        <v>0</v>
      </c>
      <c r="EDJ186" s="12">
        <f>general_device_image.description</f>
        <v>0</v>
      </c>
      <c r="EDK186" s="12">
        <f>general_device_image.description</f>
        <v>0</v>
      </c>
      <c r="EDL186" s="12">
        <f>general_device_image.description</f>
        <v>0</v>
      </c>
      <c r="EDM186" s="12">
        <f>general_device_image.description</f>
        <v>0</v>
      </c>
      <c r="EDN186" s="12">
        <f>general_device_image.description</f>
        <v>0</v>
      </c>
      <c r="EDO186" s="12">
        <f>general_device_image.description</f>
        <v>0</v>
      </c>
      <c r="EDP186" s="12">
        <f>general_device_image.description</f>
        <v>0</v>
      </c>
      <c r="EDQ186" s="12">
        <f>general_device_image.description</f>
        <v>0</v>
      </c>
      <c r="EDR186" s="12">
        <f>general_device_image.description</f>
        <v>0</v>
      </c>
      <c r="EDS186" s="12">
        <f>general_device_image.description</f>
        <v>0</v>
      </c>
      <c r="EDT186" s="12">
        <f>general_device_image.description</f>
        <v>0</v>
      </c>
      <c r="EDU186" s="12">
        <f>general_device_image.description</f>
        <v>0</v>
      </c>
      <c r="EDV186" s="12">
        <f>general_device_image.description</f>
        <v>0</v>
      </c>
      <c r="EDW186" s="12">
        <f>general_device_image.description</f>
        <v>0</v>
      </c>
      <c r="EDX186" s="12">
        <f>general_device_image.description</f>
        <v>0</v>
      </c>
      <c r="EDY186" s="12">
        <f>general_device_image.description</f>
        <v>0</v>
      </c>
      <c r="EDZ186" s="12">
        <f>general_device_image.description</f>
        <v>0</v>
      </c>
      <c r="EEA186" s="12">
        <f>general_device_image.description</f>
        <v>0</v>
      </c>
      <c r="EEB186" s="12">
        <f>general_device_image.description</f>
        <v>0</v>
      </c>
      <c r="EEC186" s="12">
        <f>general_device_image.description</f>
        <v>0</v>
      </c>
      <c r="EED186" s="12">
        <f>general_device_image.description</f>
        <v>0</v>
      </c>
      <c r="EEE186" s="12">
        <f>general_device_image.description</f>
        <v>0</v>
      </c>
      <c r="EEF186" s="12">
        <f>general_device_image.description</f>
        <v>0</v>
      </c>
      <c r="EEG186" s="12">
        <f>general_device_image.description</f>
        <v>0</v>
      </c>
      <c r="EEH186" s="12">
        <f>general_device_image.description</f>
        <v>0</v>
      </c>
      <c r="EEI186" s="12">
        <f>general_device_image.description</f>
        <v>0</v>
      </c>
      <c r="EEJ186" s="12">
        <f>general_device_image.description</f>
        <v>0</v>
      </c>
      <c r="EEK186" s="12">
        <f>general_device_image.description</f>
        <v>0</v>
      </c>
      <c r="EEL186" s="12">
        <f>general_device_image.description</f>
        <v>0</v>
      </c>
      <c r="EEM186" s="12">
        <f>general_device_image.description</f>
        <v>0</v>
      </c>
      <c r="EEN186" s="12">
        <f>general_device_image.description</f>
        <v>0</v>
      </c>
      <c r="EEO186" s="12">
        <f>general_device_image.description</f>
        <v>0</v>
      </c>
      <c r="EEP186" s="12">
        <f>general_device_image.description</f>
        <v>0</v>
      </c>
      <c r="EEQ186" s="12">
        <f>general_device_image.description</f>
        <v>0</v>
      </c>
      <c r="EER186" s="12">
        <f>general_device_image.description</f>
        <v>0</v>
      </c>
      <c r="EES186" s="12">
        <f>general_device_image.description</f>
        <v>0</v>
      </c>
      <c r="EET186" s="12">
        <f>general_device_image.description</f>
        <v>0</v>
      </c>
      <c r="EEU186" s="12">
        <f>general_device_image.description</f>
        <v>0</v>
      </c>
      <c r="EEV186" s="12">
        <f>general_device_image.description</f>
        <v>0</v>
      </c>
      <c r="EEW186" s="12">
        <f>general_device_image.description</f>
        <v>0</v>
      </c>
      <c r="EEX186" s="12">
        <f>general_device_image.description</f>
        <v>0</v>
      </c>
      <c r="EEY186" s="12">
        <f>general_device_image.description</f>
        <v>0</v>
      </c>
      <c r="EEZ186" s="12">
        <f>general_device_image.description</f>
        <v>0</v>
      </c>
      <c r="EFA186" s="12">
        <f>general_device_image.description</f>
        <v>0</v>
      </c>
      <c r="EFB186" s="12">
        <f>general_device_image.description</f>
        <v>0</v>
      </c>
      <c r="EFC186" s="12">
        <f>general_device_image.description</f>
        <v>0</v>
      </c>
      <c r="EFD186" s="12">
        <f>general_device_image.description</f>
        <v>0</v>
      </c>
      <c r="EFE186" s="12">
        <f>general_device_image.description</f>
        <v>0</v>
      </c>
      <c r="EFF186" s="12">
        <f>general_device_image.description</f>
        <v>0</v>
      </c>
      <c r="EFG186" s="12">
        <f>general_device_image.description</f>
        <v>0</v>
      </c>
      <c r="EFH186" s="12">
        <f>general_device_image.description</f>
        <v>0</v>
      </c>
      <c r="EFI186" s="12">
        <f>general_device_image.description</f>
        <v>0</v>
      </c>
      <c r="EFJ186" s="12">
        <f>general_device_image.description</f>
        <v>0</v>
      </c>
      <c r="EFK186" s="12">
        <f>general_device_image.description</f>
        <v>0</v>
      </c>
      <c r="EFL186" s="12">
        <f>general_device_image.description</f>
        <v>0</v>
      </c>
      <c r="EFM186" s="12">
        <f>general_device_image.description</f>
        <v>0</v>
      </c>
      <c r="EFN186" s="12">
        <f>general_device_image.description</f>
        <v>0</v>
      </c>
      <c r="EFO186" s="12">
        <f>general_device_image.description</f>
        <v>0</v>
      </c>
      <c r="EFP186" s="12">
        <f>general_device_image.description</f>
        <v>0</v>
      </c>
      <c r="EFQ186" s="12">
        <f>general_device_image.description</f>
        <v>0</v>
      </c>
      <c r="EFR186" s="12">
        <f>general_device_image.description</f>
        <v>0</v>
      </c>
      <c r="EFS186" s="12">
        <f>general_device_image.description</f>
        <v>0</v>
      </c>
      <c r="EFT186" s="12">
        <f>general_device_image.description</f>
        <v>0</v>
      </c>
      <c r="EFU186" s="12">
        <f>general_device_image.description</f>
        <v>0</v>
      </c>
      <c r="EFV186" s="12">
        <f>general_device_image.description</f>
        <v>0</v>
      </c>
      <c r="EFW186" s="12">
        <f>general_device_image.description</f>
        <v>0</v>
      </c>
      <c r="EFX186" s="12">
        <f>general_device_image.description</f>
        <v>0</v>
      </c>
      <c r="EFY186" s="12">
        <f>general_device_image.description</f>
        <v>0</v>
      </c>
      <c r="EFZ186" s="12">
        <f>general_device_image.description</f>
        <v>0</v>
      </c>
      <c r="EGA186" s="12">
        <f>general_device_image.description</f>
        <v>0</v>
      </c>
      <c r="EGB186" s="12">
        <f>general_device_image.description</f>
        <v>0</v>
      </c>
      <c r="EGC186" s="12">
        <f>general_device_image.description</f>
        <v>0</v>
      </c>
      <c r="EGD186" s="12">
        <f>general_device_image.description</f>
        <v>0</v>
      </c>
      <c r="EGE186" s="12">
        <f>general_device_image.description</f>
        <v>0</v>
      </c>
      <c r="EGF186" s="12">
        <f>general_device_image.description</f>
        <v>0</v>
      </c>
      <c r="EGG186" s="12">
        <f>general_device_image.description</f>
        <v>0</v>
      </c>
      <c r="EGH186" s="12">
        <f>general_device_image.description</f>
        <v>0</v>
      </c>
      <c r="EGI186" s="12">
        <f>general_device_image.description</f>
        <v>0</v>
      </c>
      <c r="EGJ186" s="12">
        <f>general_device_image.description</f>
        <v>0</v>
      </c>
      <c r="EGK186" s="12">
        <f>general_device_image.description</f>
        <v>0</v>
      </c>
      <c r="EGL186" s="12">
        <f>general_device_image.description</f>
        <v>0</v>
      </c>
      <c r="EGM186" s="12">
        <f>general_device_image.description</f>
        <v>0</v>
      </c>
      <c r="EGN186" s="12">
        <f>general_device_image.description</f>
        <v>0</v>
      </c>
      <c r="EGO186" s="12">
        <f>general_device_image.description</f>
        <v>0</v>
      </c>
      <c r="EGP186" s="12">
        <f>general_device_image.description</f>
        <v>0</v>
      </c>
      <c r="EGQ186" s="12">
        <f>general_device_image.description</f>
        <v>0</v>
      </c>
      <c r="EGR186" s="12">
        <f>general_device_image.description</f>
        <v>0</v>
      </c>
      <c r="EGS186" s="12">
        <f>general_device_image.description</f>
        <v>0</v>
      </c>
      <c r="EGT186" s="12">
        <f>general_device_image.description</f>
        <v>0</v>
      </c>
      <c r="EGU186" s="12">
        <f>general_device_image.description</f>
        <v>0</v>
      </c>
      <c r="EGV186" s="12">
        <f>general_device_image.description</f>
        <v>0</v>
      </c>
      <c r="EGW186" s="12">
        <f>general_device_image.description</f>
        <v>0</v>
      </c>
      <c r="EGX186" s="12">
        <f>general_device_image.description</f>
        <v>0</v>
      </c>
      <c r="EGY186" s="12">
        <f>general_device_image.description</f>
        <v>0</v>
      </c>
      <c r="EGZ186" s="12">
        <f>general_device_image.description</f>
        <v>0</v>
      </c>
      <c r="EHA186" s="12">
        <f>general_device_image.description</f>
        <v>0</v>
      </c>
      <c r="EHB186" s="12">
        <f>general_device_image.description</f>
        <v>0</v>
      </c>
      <c r="EHC186" s="12">
        <f>general_device_image.description</f>
        <v>0</v>
      </c>
      <c r="EHD186" s="12">
        <f>general_device_image.description</f>
        <v>0</v>
      </c>
      <c r="EHE186" s="12">
        <f>general_device_image.description</f>
        <v>0</v>
      </c>
      <c r="EHF186" s="12">
        <f>general_device_image.description</f>
        <v>0</v>
      </c>
      <c r="EHG186" s="12">
        <f>general_device_image.description</f>
        <v>0</v>
      </c>
      <c r="EHH186" s="12">
        <f>general_device_image.description</f>
        <v>0</v>
      </c>
      <c r="EHI186" s="12">
        <f>general_device_image.description</f>
        <v>0</v>
      </c>
      <c r="EHJ186" s="12">
        <f>general_device_image.description</f>
        <v>0</v>
      </c>
      <c r="EHK186" s="12">
        <f>general_device_image.description</f>
        <v>0</v>
      </c>
      <c r="EHL186" s="12">
        <f>general_device_image.description</f>
        <v>0</v>
      </c>
      <c r="EHM186" s="12">
        <f>general_device_image.description</f>
        <v>0</v>
      </c>
      <c r="EHN186" s="12">
        <f>general_device_image.description</f>
        <v>0</v>
      </c>
      <c r="EHO186" s="12">
        <f>general_device_image.description</f>
        <v>0</v>
      </c>
      <c r="EHP186" s="12">
        <f>general_device_image.description</f>
        <v>0</v>
      </c>
      <c r="EHQ186" s="12">
        <f>general_device_image.description</f>
        <v>0</v>
      </c>
      <c r="EHR186" s="12">
        <f>general_device_image.description</f>
        <v>0</v>
      </c>
      <c r="EHS186" s="12">
        <f>general_device_image.description</f>
        <v>0</v>
      </c>
      <c r="EHT186" s="12">
        <f>general_device_image.description</f>
        <v>0</v>
      </c>
      <c r="EHU186" s="12">
        <f>general_device_image.description</f>
        <v>0</v>
      </c>
      <c r="EHV186" s="12">
        <f>general_device_image.description</f>
        <v>0</v>
      </c>
      <c r="EHW186" s="12">
        <f>general_device_image.description</f>
        <v>0</v>
      </c>
      <c r="EHX186" s="12">
        <f>general_device_image.description</f>
        <v>0</v>
      </c>
      <c r="EHY186" s="12">
        <f>general_device_image.description</f>
        <v>0</v>
      </c>
      <c r="EHZ186" s="12">
        <f>general_device_image.description</f>
        <v>0</v>
      </c>
      <c r="EIA186" s="12">
        <f>general_device_image.description</f>
        <v>0</v>
      </c>
      <c r="EIB186" s="12">
        <f>general_device_image.description</f>
        <v>0</v>
      </c>
      <c r="EIC186" s="12">
        <f>general_device_image.description</f>
        <v>0</v>
      </c>
      <c r="EID186" s="12">
        <f>general_device_image.description</f>
        <v>0</v>
      </c>
      <c r="EIE186" s="12">
        <f>general_device_image.description</f>
        <v>0</v>
      </c>
      <c r="EIF186" s="12">
        <f>general_device_image.description</f>
        <v>0</v>
      </c>
      <c r="EIG186" s="12">
        <f>general_device_image.description</f>
        <v>0</v>
      </c>
      <c r="EIH186" s="12">
        <f>general_device_image.description</f>
        <v>0</v>
      </c>
      <c r="EII186" s="12">
        <f>general_device_image.description</f>
        <v>0</v>
      </c>
      <c r="EIJ186" s="12">
        <f>general_device_image.description</f>
        <v>0</v>
      </c>
      <c r="EIK186" s="12">
        <f>general_device_image.description</f>
        <v>0</v>
      </c>
      <c r="EIL186" s="12">
        <f>general_device_image.description</f>
        <v>0</v>
      </c>
      <c r="EIM186" s="12">
        <f>general_device_image.description</f>
        <v>0</v>
      </c>
      <c r="EIN186" s="12">
        <f>general_device_image.description</f>
        <v>0</v>
      </c>
      <c r="EIO186" s="12">
        <f>general_device_image.description</f>
        <v>0</v>
      </c>
      <c r="EIP186" s="12">
        <f>general_device_image.description</f>
        <v>0</v>
      </c>
      <c r="EIQ186" s="12">
        <f>general_device_image.description</f>
        <v>0</v>
      </c>
      <c r="EIR186" s="12">
        <f>general_device_image.description</f>
        <v>0</v>
      </c>
      <c r="EIS186" s="12">
        <f>general_device_image.description</f>
        <v>0</v>
      </c>
      <c r="EIT186" s="12">
        <f>general_device_image.description</f>
        <v>0</v>
      </c>
      <c r="EIU186" s="12">
        <f>general_device_image.description</f>
        <v>0</v>
      </c>
      <c r="EIV186" s="12">
        <f>general_device_image.description</f>
        <v>0</v>
      </c>
      <c r="EIW186" s="12">
        <f>general_device_image.description</f>
        <v>0</v>
      </c>
      <c r="EIX186" s="12">
        <f>general_device_image.description</f>
        <v>0</v>
      </c>
      <c r="EIY186" s="12">
        <f>general_device_image.description</f>
        <v>0</v>
      </c>
      <c r="EIZ186" s="12">
        <f>general_device_image.description</f>
        <v>0</v>
      </c>
      <c r="EJA186" s="12">
        <f>general_device_image.description</f>
        <v>0</v>
      </c>
      <c r="EJB186" s="12">
        <f>general_device_image.description</f>
        <v>0</v>
      </c>
      <c r="EJC186" s="12">
        <f>general_device_image.description</f>
        <v>0</v>
      </c>
      <c r="EJD186" s="12">
        <f>general_device_image.description</f>
        <v>0</v>
      </c>
      <c r="EJE186" s="12">
        <f>general_device_image.description</f>
        <v>0</v>
      </c>
      <c r="EJF186" s="12">
        <f>general_device_image.description</f>
        <v>0</v>
      </c>
      <c r="EJG186" s="12">
        <f>general_device_image.description</f>
        <v>0</v>
      </c>
      <c r="EJH186" s="12">
        <f>general_device_image.description</f>
        <v>0</v>
      </c>
      <c r="EJI186" s="12">
        <f>general_device_image.description</f>
        <v>0</v>
      </c>
      <c r="EJJ186" s="12">
        <f>general_device_image.description</f>
        <v>0</v>
      </c>
      <c r="EJK186" s="12">
        <f>general_device_image.description</f>
        <v>0</v>
      </c>
      <c r="EJL186" s="12">
        <f>general_device_image.description</f>
        <v>0</v>
      </c>
      <c r="EJM186" s="12">
        <f>general_device_image.description</f>
        <v>0</v>
      </c>
      <c r="EJN186" s="12">
        <f>general_device_image.description</f>
        <v>0</v>
      </c>
      <c r="EJO186" s="12">
        <f>general_device_image.description</f>
        <v>0</v>
      </c>
      <c r="EJP186" s="12">
        <f>general_device_image.description</f>
        <v>0</v>
      </c>
      <c r="EJQ186" s="12">
        <f>general_device_image.description</f>
        <v>0</v>
      </c>
      <c r="EJR186" s="12">
        <f>general_device_image.description</f>
        <v>0</v>
      </c>
      <c r="EJS186" s="12">
        <f>general_device_image.description</f>
        <v>0</v>
      </c>
      <c r="EJT186" s="12">
        <f>general_device_image.description</f>
        <v>0</v>
      </c>
      <c r="EJU186" s="12">
        <f>general_device_image.description</f>
        <v>0</v>
      </c>
      <c r="EJV186" s="12">
        <f>general_device_image.description</f>
        <v>0</v>
      </c>
      <c r="EJW186" s="12">
        <f>general_device_image.description</f>
        <v>0</v>
      </c>
      <c r="EJX186" s="12">
        <f>general_device_image.description</f>
        <v>0</v>
      </c>
      <c r="EJY186" s="12">
        <f>general_device_image.description</f>
        <v>0</v>
      </c>
      <c r="EJZ186" s="12">
        <f>general_device_image.description</f>
        <v>0</v>
      </c>
      <c r="EKA186" s="12">
        <f>general_device_image.description</f>
        <v>0</v>
      </c>
      <c r="EKB186" s="12">
        <f>general_device_image.description</f>
        <v>0</v>
      </c>
      <c r="EKC186" s="12">
        <f>general_device_image.description</f>
        <v>0</v>
      </c>
      <c r="EKD186" s="12">
        <f>general_device_image.description</f>
        <v>0</v>
      </c>
      <c r="EKE186" s="12">
        <f>general_device_image.description</f>
        <v>0</v>
      </c>
      <c r="EKF186" s="12">
        <f>general_device_image.description</f>
        <v>0</v>
      </c>
      <c r="EKG186" s="12">
        <f>general_device_image.description</f>
        <v>0</v>
      </c>
      <c r="EKH186" s="12">
        <f>general_device_image.description</f>
        <v>0</v>
      </c>
      <c r="EKI186" s="12">
        <f>general_device_image.description</f>
        <v>0</v>
      </c>
      <c r="EKJ186" s="12">
        <f>general_device_image.description</f>
        <v>0</v>
      </c>
      <c r="EKK186" s="12">
        <f>general_device_image.description</f>
        <v>0</v>
      </c>
      <c r="EKL186" s="12">
        <f>general_device_image.description</f>
        <v>0</v>
      </c>
      <c r="EKM186" s="12">
        <f>general_device_image.description</f>
        <v>0</v>
      </c>
      <c r="EKN186" s="12">
        <f>general_device_image.description</f>
        <v>0</v>
      </c>
      <c r="EKO186" s="12">
        <f>general_device_image.description</f>
        <v>0</v>
      </c>
      <c r="EKP186" s="12">
        <f>general_device_image.description</f>
        <v>0</v>
      </c>
      <c r="EKQ186" s="12">
        <f>general_device_image.description</f>
        <v>0</v>
      </c>
      <c r="EKR186" s="12">
        <f>general_device_image.description</f>
        <v>0</v>
      </c>
      <c r="EKS186" s="12">
        <f>general_device_image.description</f>
        <v>0</v>
      </c>
      <c r="EKT186" s="12">
        <f>general_device_image.description</f>
        <v>0</v>
      </c>
      <c r="EKU186" s="12">
        <f>general_device_image.description</f>
        <v>0</v>
      </c>
      <c r="EKV186" s="12">
        <f>general_device_image.description</f>
        <v>0</v>
      </c>
      <c r="EKW186" s="12">
        <f>general_device_image.description</f>
        <v>0</v>
      </c>
      <c r="EKX186" s="12">
        <f>general_device_image.description</f>
        <v>0</v>
      </c>
      <c r="EKY186" s="12">
        <f>general_device_image.description</f>
        <v>0</v>
      </c>
      <c r="EKZ186" s="12">
        <f>general_device_image.description</f>
        <v>0</v>
      </c>
      <c r="ELA186" s="12">
        <f>general_device_image.description</f>
        <v>0</v>
      </c>
      <c r="ELB186" s="12">
        <f>general_device_image.description</f>
        <v>0</v>
      </c>
      <c r="ELC186" s="12">
        <f>general_device_image.description</f>
        <v>0</v>
      </c>
      <c r="ELD186" s="12">
        <f>general_device_image.description</f>
        <v>0</v>
      </c>
      <c r="ELE186" s="12">
        <f>general_device_image.description</f>
        <v>0</v>
      </c>
      <c r="ELF186" s="12">
        <f>general_device_image.description</f>
        <v>0</v>
      </c>
      <c r="ELG186" s="12">
        <f>general_device_image.description</f>
        <v>0</v>
      </c>
      <c r="ELH186" s="12">
        <f>general_device_image.description</f>
        <v>0</v>
      </c>
      <c r="ELI186" s="12">
        <f>general_device_image.description</f>
        <v>0</v>
      </c>
      <c r="ELJ186" s="12">
        <f>general_device_image.description</f>
        <v>0</v>
      </c>
      <c r="ELK186" s="12">
        <f>general_device_image.description</f>
        <v>0</v>
      </c>
      <c r="ELL186" s="12">
        <f>general_device_image.description</f>
        <v>0</v>
      </c>
      <c r="ELM186" s="12">
        <f>general_device_image.description</f>
        <v>0</v>
      </c>
      <c r="ELN186" s="12">
        <f>general_device_image.description</f>
        <v>0</v>
      </c>
      <c r="ELO186" s="12">
        <f>general_device_image.description</f>
        <v>0</v>
      </c>
      <c r="ELP186" s="12">
        <f>general_device_image.description</f>
        <v>0</v>
      </c>
      <c r="ELQ186" s="12">
        <f>general_device_image.description</f>
        <v>0</v>
      </c>
      <c r="ELR186" s="12">
        <f>general_device_image.description</f>
        <v>0</v>
      </c>
      <c r="ELS186" s="12">
        <f>general_device_image.description</f>
        <v>0</v>
      </c>
      <c r="ELT186" s="12">
        <f>general_device_image.description</f>
        <v>0</v>
      </c>
      <c r="ELU186" s="12">
        <f>general_device_image.description</f>
        <v>0</v>
      </c>
      <c r="ELV186" s="12">
        <f>general_device_image.description</f>
        <v>0</v>
      </c>
      <c r="ELW186" s="12">
        <f>general_device_image.description</f>
        <v>0</v>
      </c>
      <c r="ELX186" s="12">
        <f>general_device_image.description</f>
        <v>0</v>
      </c>
      <c r="ELY186" s="12">
        <f>general_device_image.description</f>
        <v>0</v>
      </c>
      <c r="ELZ186" s="12">
        <f>general_device_image.description</f>
        <v>0</v>
      </c>
      <c r="EMA186" s="12">
        <f>general_device_image.description</f>
        <v>0</v>
      </c>
      <c r="EMB186" s="12">
        <f>general_device_image.description</f>
        <v>0</v>
      </c>
      <c r="EMC186" s="12">
        <f>general_device_image.description</f>
        <v>0</v>
      </c>
      <c r="EMD186" s="12">
        <f>general_device_image.description</f>
        <v>0</v>
      </c>
      <c r="EME186" s="12">
        <f>general_device_image.description</f>
        <v>0</v>
      </c>
      <c r="EMF186" s="12">
        <f>general_device_image.description</f>
        <v>0</v>
      </c>
      <c r="EMG186" s="12">
        <f>general_device_image.description</f>
        <v>0</v>
      </c>
      <c r="EMH186" s="12">
        <f>general_device_image.description</f>
        <v>0</v>
      </c>
      <c r="EMI186" s="12">
        <f>general_device_image.description</f>
        <v>0</v>
      </c>
      <c r="EMJ186" s="12">
        <f>general_device_image.description</f>
        <v>0</v>
      </c>
      <c r="EMK186" s="12">
        <f>general_device_image.description</f>
        <v>0</v>
      </c>
      <c r="EML186" s="12">
        <f>general_device_image.description</f>
        <v>0</v>
      </c>
      <c r="EMM186" s="12">
        <f>general_device_image.description</f>
        <v>0</v>
      </c>
      <c r="EMN186" s="12">
        <f>general_device_image.description</f>
        <v>0</v>
      </c>
      <c r="EMO186" s="12">
        <f>general_device_image.description</f>
        <v>0</v>
      </c>
      <c r="EMP186" s="12">
        <f>general_device_image.description</f>
        <v>0</v>
      </c>
      <c r="EMQ186" s="12">
        <f>general_device_image.description</f>
        <v>0</v>
      </c>
      <c r="EMR186" s="12">
        <f>general_device_image.description</f>
        <v>0</v>
      </c>
      <c r="EMS186" s="12">
        <f>general_device_image.description</f>
        <v>0</v>
      </c>
      <c r="EMT186" s="12">
        <f>general_device_image.description</f>
        <v>0</v>
      </c>
      <c r="EMU186" s="12">
        <f>general_device_image.description</f>
        <v>0</v>
      </c>
      <c r="EMV186" s="12">
        <f>general_device_image.description</f>
        <v>0</v>
      </c>
      <c r="EMW186" s="12">
        <f>general_device_image.description</f>
        <v>0</v>
      </c>
      <c r="EMX186" s="12">
        <f>general_device_image.description</f>
        <v>0</v>
      </c>
      <c r="EMY186" s="12">
        <f>general_device_image.description</f>
        <v>0</v>
      </c>
      <c r="EMZ186" s="12">
        <f>general_device_image.description</f>
        <v>0</v>
      </c>
      <c r="ENA186" s="12">
        <f>general_device_image.description</f>
        <v>0</v>
      </c>
      <c r="ENB186" s="12">
        <f>general_device_image.description</f>
        <v>0</v>
      </c>
      <c r="ENC186" s="12">
        <f>general_device_image.description</f>
        <v>0</v>
      </c>
      <c r="END186" s="12">
        <f>general_device_image.description</f>
        <v>0</v>
      </c>
      <c r="ENE186" s="12">
        <f>general_device_image.description</f>
        <v>0</v>
      </c>
      <c r="ENF186" s="12">
        <f>general_device_image.description</f>
        <v>0</v>
      </c>
      <c r="ENG186" s="12">
        <f>general_device_image.description</f>
        <v>0</v>
      </c>
      <c r="ENH186" s="12">
        <f>general_device_image.description</f>
        <v>0</v>
      </c>
      <c r="ENI186" s="12">
        <f>general_device_image.description</f>
        <v>0</v>
      </c>
      <c r="ENJ186" s="12">
        <f>general_device_image.description</f>
        <v>0</v>
      </c>
      <c r="ENK186" s="12">
        <f>general_device_image.description</f>
        <v>0</v>
      </c>
      <c r="ENL186" s="12">
        <f>general_device_image.description</f>
        <v>0</v>
      </c>
      <c r="ENM186" s="12">
        <f>general_device_image.description</f>
        <v>0</v>
      </c>
      <c r="ENN186" s="12">
        <f>general_device_image.description</f>
        <v>0</v>
      </c>
      <c r="ENO186" s="12">
        <f>general_device_image.description</f>
        <v>0</v>
      </c>
      <c r="ENP186" s="12">
        <f>general_device_image.description</f>
        <v>0</v>
      </c>
      <c r="ENQ186" s="12">
        <f>general_device_image.description</f>
        <v>0</v>
      </c>
      <c r="ENR186" s="12">
        <f>general_device_image.description</f>
        <v>0</v>
      </c>
      <c r="ENS186" s="12">
        <f>general_device_image.description</f>
        <v>0</v>
      </c>
      <c r="ENT186" s="12">
        <f>general_device_image.description</f>
        <v>0</v>
      </c>
      <c r="ENU186" s="12">
        <f>general_device_image.description</f>
        <v>0</v>
      </c>
      <c r="ENV186" s="12">
        <f>general_device_image.description</f>
        <v>0</v>
      </c>
      <c r="ENW186" s="12">
        <f>general_device_image.description</f>
        <v>0</v>
      </c>
      <c r="ENX186" s="12">
        <f>general_device_image.description</f>
        <v>0</v>
      </c>
      <c r="ENY186" s="12">
        <f>general_device_image.description</f>
        <v>0</v>
      </c>
      <c r="ENZ186" s="12">
        <f>general_device_image.description</f>
        <v>0</v>
      </c>
      <c r="EOA186" s="12">
        <f>general_device_image.description</f>
        <v>0</v>
      </c>
      <c r="EOB186" s="12">
        <f>general_device_image.description</f>
        <v>0</v>
      </c>
      <c r="EOC186" s="12">
        <f>general_device_image.description</f>
        <v>0</v>
      </c>
      <c r="EOD186" s="12">
        <f>general_device_image.description</f>
        <v>0</v>
      </c>
      <c r="EOE186" s="12">
        <f>general_device_image.description</f>
        <v>0</v>
      </c>
      <c r="EOF186" s="12">
        <f>general_device_image.description</f>
        <v>0</v>
      </c>
      <c r="EOG186" s="12">
        <f>general_device_image.description</f>
        <v>0</v>
      </c>
      <c r="EOH186" s="12">
        <f>general_device_image.description</f>
        <v>0</v>
      </c>
      <c r="EOI186" s="12">
        <f>general_device_image.description</f>
        <v>0</v>
      </c>
      <c r="EOJ186" s="12">
        <f>general_device_image.description</f>
        <v>0</v>
      </c>
      <c r="EOK186" s="12">
        <f>general_device_image.description</f>
        <v>0</v>
      </c>
      <c r="EOL186" s="12">
        <f>general_device_image.description</f>
        <v>0</v>
      </c>
      <c r="EOM186" s="12">
        <f>general_device_image.description</f>
        <v>0</v>
      </c>
      <c r="EON186" s="12">
        <f>general_device_image.description</f>
        <v>0</v>
      </c>
      <c r="EOO186" s="12">
        <f>general_device_image.description</f>
        <v>0</v>
      </c>
      <c r="EOP186" s="12">
        <f>general_device_image.description</f>
        <v>0</v>
      </c>
      <c r="EOQ186" s="12">
        <f>general_device_image.description</f>
        <v>0</v>
      </c>
      <c r="EOR186" s="12">
        <f>general_device_image.description</f>
        <v>0</v>
      </c>
      <c r="EOS186" s="12">
        <f>general_device_image.description</f>
        <v>0</v>
      </c>
      <c r="EOT186" s="12">
        <f>general_device_image.description</f>
        <v>0</v>
      </c>
      <c r="EOU186" s="12">
        <f>general_device_image.description</f>
        <v>0</v>
      </c>
      <c r="EOV186" s="12">
        <f>general_device_image.description</f>
        <v>0</v>
      </c>
      <c r="EOW186" s="12">
        <f>general_device_image.description</f>
        <v>0</v>
      </c>
      <c r="EOX186" s="12">
        <f>general_device_image.description</f>
        <v>0</v>
      </c>
      <c r="EOY186" s="12">
        <f>general_device_image.description</f>
        <v>0</v>
      </c>
      <c r="EOZ186" s="12">
        <f>general_device_image.description</f>
        <v>0</v>
      </c>
      <c r="EPA186" s="12">
        <f>general_device_image.description</f>
        <v>0</v>
      </c>
      <c r="EPB186" s="12">
        <f>general_device_image.description</f>
        <v>0</v>
      </c>
      <c r="EPC186" s="12">
        <f>general_device_image.description</f>
        <v>0</v>
      </c>
      <c r="EPD186" s="12">
        <f>general_device_image.description</f>
        <v>0</v>
      </c>
      <c r="EPE186" s="12">
        <f>general_device_image.description</f>
        <v>0</v>
      </c>
      <c r="EPF186" s="12">
        <f>general_device_image.description</f>
        <v>0</v>
      </c>
      <c r="EPG186" s="12">
        <f>general_device_image.description</f>
        <v>0</v>
      </c>
      <c r="EPH186" s="12">
        <f>general_device_image.description</f>
        <v>0</v>
      </c>
      <c r="EPI186" s="12">
        <f>general_device_image.description</f>
        <v>0</v>
      </c>
      <c r="EPJ186" s="12">
        <f>general_device_image.description</f>
        <v>0</v>
      </c>
      <c r="EPK186" s="12">
        <f>general_device_image.description</f>
        <v>0</v>
      </c>
      <c r="EPL186" s="12">
        <f>general_device_image.description</f>
        <v>0</v>
      </c>
      <c r="EPM186" s="12">
        <f>general_device_image.description</f>
        <v>0</v>
      </c>
      <c r="EPN186" s="12">
        <f>general_device_image.description</f>
        <v>0</v>
      </c>
      <c r="EPO186" s="12">
        <f>general_device_image.description</f>
        <v>0</v>
      </c>
      <c r="EPP186" s="12">
        <f>general_device_image.description</f>
        <v>0</v>
      </c>
      <c r="EPQ186" s="12">
        <f>general_device_image.description</f>
        <v>0</v>
      </c>
      <c r="EPR186" s="12">
        <f>general_device_image.description</f>
        <v>0</v>
      </c>
      <c r="EPS186" s="12">
        <f>general_device_image.description</f>
        <v>0</v>
      </c>
      <c r="EPT186" s="12">
        <f>general_device_image.description</f>
        <v>0</v>
      </c>
      <c r="EPU186" s="12">
        <f>general_device_image.description</f>
        <v>0</v>
      </c>
      <c r="EPV186" s="12">
        <f>general_device_image.description</f>
        <v>0</v>
      </c>
      <c r="EPW186" s="12">
        <f>general_device_image.description</f>
        <v>0</v>
      </c>
      <c r="EPX186" s="12">
        <f>general_device_image.description</f>
        <v>0</v>
      </c>
      <c r="EPY186" s="12">
        <f>general_device_image.description</f>
        <v>0</v>
      </c>
      <c r="EPZ186" s="12">
        <f>general_device_image.description</f>
        <v>0</v>
      </c>
      <c r="EQA186" s="12">
        <f>general_device_image.description</f>
        <v>0</v>
      </c>
      <c r="EQB186" s="12">
        <f>general_device_image.description</f>
        <v>0</v>
      </c>
      <c r="EQC186" s="12">
        <f>general_device_image.description</f>
        <v>0</v>
      </c>
      <c r="EQD186" s="12">
        <f>general_device_image.description</f>
        <v>0</v>
      </c>
      <c r="EQE186" s="12">
        <f>general_device_image.description</f>
        <v>0</v>
      </c>
      <c r="EQF186" s="12">
        <f>general_device_image.description</f>
        <v>0</v>
      </c>
      <c r="EQG186" s="12">
        <f>general_device_image.description</f>
        <v>0</v>
      </c>
      <c r="EQH186" s="12">
        <f>general_device_image.description</f>
        <v>0</v>
      </c>
      <c r="EQI186" s="12">
        <f>general_device_image.description</f>
        <v>0</v>
      </c>
      <c r="EQJ186" s="12">
        <f>general_device_image.description</f>
        <v>0</v>
      </c>
      <c r="EQK186" s="12">
        <f>general_device_image.description</f>
        <v>0</v>
      </c>
      <c r="EQL186" s="12">
        <f>general_device_image.description</f>
        <v>0</v>
      </c>
      <c r="EQM186" s="12">
        <f>general_device_image.description</f>
        <v>0</v>
      </c>
      <c r="EQN186" s="12">
        <f>general_device_image.description</f>
        <v>0</v>
      </c>
      <c r="EQO186" s="12">
        <f>general_device_image.description</f>
        <v>0</v>
      </c>
      <c r="EQP186" s="12">
        <f>general_device_image.description</f>
        <v>0</v>
      </c>
      <c r="EQQ186" s="12">
        <f>general_device_image.description</f>
        <v>0</v>
      </c>
      <c r="EQR186" s="12">
        <f>general_device_image.description</f>
        <v>0</v>
      </c>
      <c r="EQS186" s="12">
        <f>general_device_image.description</f>
        <v>0</v>
      </c>
      <c r="EQT186" s="12">
        <f>general_device_image.description</f>
        <v>0</v>
      </c>
      <c r="EQU186" s="12">
        <f>general_device_image.description</f>
        <v>0</v>
      </c>
      <c r="EQV186" s="12">
        <f>general_device_image.description</f>
        <v>0</v>
      </c>
      <c r="EQW186" s="12">
        <f>general_device_image.description</f>
        <v>0</v>
      </c>
      <c r="EQX186" s="12">
        <f>general_device_image.description</f>
        <v>0</v>
      </c>
      <c r="EQY186" s="12">
        <f>general_device_image.description</f>
        <v>0</v>
      </c>
      <c r="EQZ186" s="12">
        <f>general_device_image.description</f>
        <v>0</v>
      </c>
      <c r="ERA186" s="12">
        <f>general_device_image.description</f>
        <v>0</v>
      </c>
      <c r="ERB186" s="12">
        <f>general_device_image.description</f>
        <v>0</v>
      </c>
      <c r="ERC186" s="12">
        <f>general_device_image.description</f>
        <v>0</v>
      </c>
      <c r="ERD186" s="12">
        <f>general_device_image.description</f>
        <v>0</v>
      </c>
      <c r="ERE186" s="12">
        <f>general_device_image.description</f>
        <v>0</v>
      </c>
      <c r="ERF186" s="12">
        <f>general_device_image.description</f>
        <v>0</v>
      </c>
      <c r="ERG186" s="12">
        <f>general_device_image.description</f>
        <v>0</v>
      </c>
      <c r="ERH186" s="12">
        <f>general_device_image.description</f>
        <v>0</v>
      </c>
      <c r="ERI186" s="12">
        <f>general_device_image.description</f>
        <v>0</v>
      </c>
      <c r="ERJ186" s="12">
        <f>general_device_image.description</f>
        <v>0</v>
      </c>
      <c r="ERK186" s="12">
        <f>general_device_image.description</f>
        <v>0</v>
      </c>
      <c r="ERL186" s="12">
        <f>general_device_image.description</f>
        <v>0</v>
      </c>
      <c r="ERM186" s="12">
        <f>general_device_image.description</f>
        <v>0</v>
      </c>
      <c r="ERN186" s="12">
        <f>general_device_image.description</f>
        <v>0</v>
      </c>
      <c r="ERO186" s="12">
        <f>general_device_image.description</f>
        <v>0</v>
      </c>
      <c r="ERP186" s="12">
        <f>general_device_image.description</f>
        <v>0</v>
      </c>
      <c r="ERQ186" s="12">
        <f>general_device_image.description</f>
        <v>0</v>
      </c>
      <c r="ERR186" s="12">
        <f>general_device_image.description</f>
        <v>0</v>
      </c>
      <c r="ERS186" s="12">
        <f>general_device_image.description</f>
        <v>0</v>
      </c>
      <c r="ERT186" s="12">
        <f>general_device_image.description</f>
        <v>0</v>
      </c>
      <c r="ERU186" s="12">
        <f>general_device_image.description</f>
        <v>0</v>
      </c>
      <c r="ERV186" s="12">
        <f>general_device_image.description</f>
        <v>0</v>
      </c>
      <c r="ERW186" s="12">
        <f>general_device_image.description</f>
        <v>0</v>
      </c>
      <c r="ERX186" s="12">
        <f>general_device_image.description</f>
        <v>0</v>
      </c>
      <c r="ERY186" s="12">
        <f>general_device_image.description</f>
        <v>0</v>
      </c>
      <c r="ERZ186" s="12">
        <f>general_device_image.description</f>
        <v>0</v>
      </c>
      <c r="ESA186" s="12">
        <f>general_device_image.description</f>
        <v>0</v>
      </c>
      <c r="ESB186" s="12">
        <f>general_device_image.description</f>
        <v>0</v>
      </c>
      <c r="ESC186" s="12">
        <f>general_device_image.description</f>
        <v>0</v>
      </c>
      <c r="ESD186" s="12">
        <f>general_device_image.description</f>
        <v>0</v>
      </c>
      <c r="ESE186" s="12">
        <f>general_device_image.description</f>
        <v>0</v>
      </c>
      <c r="ESF186" s="12">
        <f>general_device_image.description</f>
        <v>0</v>
      </c>
      <c r="ESG186" s="12">
        <f>general_device_image.description</f>
        <v>0</v>
      </c>
      <c r="ESH186" s="12">
        <f>general_device_image.description</f>
        <v>0</v>
      </c>
      <c r="ESI186" s="12">
        <f>general_device_image.description</f>
        <v>0</v>
      </c>
      <c r="ESJ186" s="12">
        <f>general_device_image.description</f>
        <v>0</v>
      </c>
      <c r="ESK186" s="12">
        <f>general_device_image.description</f>
        <v>0</v>
      </c>
      <c r="ESL186" s="12">
        <f>general_device_image.description</f>
        <v>0</v>
      </c>
      <c r="ESM186" s="12">
        <f>general_device_image.description</f>
        <v>0</v>
      </c>
      <c r="ESN186" s="12">
        <f>general_device_image.description</f>
        <v>0</v>
      </c>
      <c r="ESO186" s="12">
        <f>general_device_image.description</f>
        <v>0</v>
      </c>
      <c r="ESP186" s="12">
        <f>general_device_image.description</f>
        <v>0</v>
      </c>
      <c r="ESQ186" s="12">
        <f>general_device_image.description</f>
        <v>0</v>
      </c>
      <c r="ESR186" s="12">
        <f>general_device_image.description</f>
        <v>0</v>
      </c>
      <c r="ESS186" s="12">
        <f>general_device_image.description</f>
        <v>0</v>
      </c>
      <c r="EST186" s="12">
        <f>general_device_image.description</f>
        <v>0</v>
      </c>
      <c r="ESU186" s="12">
        <f>general_device_image.description</f>
        <v>0</v>
      </c>
      <c r="ESV186" s="12">
        <f>general_device_image.description</f>
        <v>0</v>
      </c>
      <c r="ESW186" s="12">
        <f>general_device_image.description</f>
        <v>0</v>
      </c>
      <c r="ESX186" s="12">
        <f>general_device_image.description</f>
        <v>0</v>
      </c>
      <c r="ESY186" s="12">
        <f>general_device_image.description</f>
        <v>0</v>
      </c>
      <c r="ESZ186" s="12">
        <f>general_device_image.description</f>
        <v>0</v>
      </c>
      <c r="ETA186" s="12">
        <f>general_device_image.description</f>
        <v>0</v>
      </c>
      <c r="ETB186" s="12">
        <f>general_device_image.description</f>
        <v>0</v>
      </c>
      <c r="ETC186" s="12">
        <f>general_device_image.description</f>
        <v>0</v>
      </c>
      <c r="ETD186" s="12">
        <f>general_device_image.description</f>
        <v>0</v>
      </c>
      <c r="ETE186" s="12">
        <f>general_device_image.description</f>
        <v>0</v>
      </c>
      <c r="ETF186" s="12">
        <f>general_device_image.description</f>
        <v>0</v>
      </c>
      <c r="ETG186" s="12">
        <f>general_device_image.description</f>
        <v>0</v>
      </c>
      <c r="ETH186" s="12">
        <f>general_device_image.description</f>
        <v>0</v>
      </c>
      <c r="ETI186" s="12">
        <f>general_device_image.description</f>
        <v>0</v>
      </c>
      <c r="ETJ186" s="12">
        <f>general_device_image.description</f>
        <v>0</v>
      </c>
      <c r="ETK186" s="12">
        <f>general_device_image.description</f>
        <v>0</v>
      </c>
      <c r="ETL186" s="12">
        <f>general_device_image.description</f>
        <v>0</v>
      </c>
      <c r="ETM186" s="12">
        <f>general_device_image.description</f>
        <v>0</v>
      </c>
      <c r="ETN186" s="12">
        <f>general_device_image.description</f>
        <v>0</v>
      </c>
      <c r="ETO186" s="12">
        <f>general_device_image.description</f>
        <v>0</v>
      </c>
      <c r="ETP186" s="12">
        <f>general_device_image.description</f>
        <v>0</v>
      </c>
      <c r="ETQ186" s="12">
        <f>general_device_image.description</f>
        <v>0</v>
      </c>
      <c r="ETR186" s="12">
        <f>general_device_image.description</f>
        <v>0</v>
      </c>
      <c r="ETS186" s="12">
        <f>general_device_image.description</f>
        <v>0</v>
      </c>
      <c r="ETT186" s="12">
        <f>general_device_image.description</f>
        <v>0</v>
      </c>
      <c r="ETU186" s="12">
        <f>general_device_image.description</f>
        <v>0</v>
      </c>
      <c r="ETV186" s="12">
        <f>general_device_image.description</f>
        <v>0</v>
      </c>
      <c r="ETW186" s="12">
        <f>general_device_image.description</f>
        <v>0</v>
      </c>
      <c r="ETX186" s="12">
        <f>general_device_image.description</f>
        <v>0</v>
      </c>
      <c r="ETY186" s="12">
        <f>general_device_image.description</f>
        <v>0</v>
      </c>
      <c r="ETZ186" s="12">
        <f>general_device_image.description</f>
        <v>0</v>
      </c>
      <c r="EUA186" s="12">
        <f>general_device_image.description</f>
        <v>0</v>
      </c>
      <c r="EUB186" s="12">
        <f>general_device_image.description</f>
        <v>0</v>
      </c>
      <c r="EUC186" s="12">
        <f>general_device_image.description</f>
        <v>0</v>
      </c>
      <c r="EUD186" s="12">
        <f>general_device_image.description</f>
        <v>0</v>
      </c>
      <c r="EUE186" s="12">
        <f>general_device_image.description</f>
        <v>0</v>
      </c>
      <c r="EUF186" s="12">
        <f>general_device_image.description</f>
        <v>0</v>
      </c>
      <c r="EUG186" s="12">
        <f>general_device_image.description</f>
        <v>0</v>
      </c>
      <c r="EUH186" s="12">
        <f>general_device_image.description</f>
        <v>0</v>
      </c>
      <c r="EUI186" s="12">
        <f>general_device_image.description</f>
        <v>0</v>
      </c>
      <c r="EUJ186" s="12">
        <f>general_device_image.description</f>
        <v>0</v>
      </c>
      <c r="EUK186" s="12">
        <f>general_device_image.description</f>
        <v>0</v>
      </c>
      <c r="EUL186" s="12">
        <f>general_device_image.description</f>
        <v>0</v>
      </c>
      <c r="EUM186" s="12">
        <f>general_device_image.description</f>
        <v>0</v>
      </c>
      <c r="EUN186" s="12">
        <f>general_device_image.description</f>
        <v>0</v>
      </c>
      <c r="EUO186" s="12">
        <f>general_device_image.description</f>
        <v>0</v>
      </c>
      <c r="EUP186" s="12">
        <f>general_device_image.description</f>
        <v>0</v>
      </c>
      <c r="EUQ186" s="12">
        <f>general_device_image.description</f>
        <v>0</v>
      </c>
      <c r="EUR186" s="12">
        <f>general_device_image.description</f>
        <v>0</v>
      </c>
      <c r="EUS186" s="12">
        <f>general_device_image.description</f>
        <v>0</v>
      </c>
      <c r="EUT186" s="12">
        <f>general_device_image.description</f>
        <v>0</v>
      </c>
      <c r="EUU186" s="12">
        <f>general_device_image.description</f>
        <v>0</v>
      </c>
      <c r="EUV186" s="12">
        <f>general_device_image.description</f>
        <v>0</v>
      </c>
      <c r="EUW186" s="12">
        <f>general_device_image.description</f>
        <v>0</v>
      </c>
      <c r="EUX186" s="12">
        <f>general_device_image.description</f>
        <v>0</v>
      </c>
      <c r="EUY186" s="12">
        <f>general_device_image.description</f>
        <v>0</v>
      </c>
      <c r="EUZ186" s="12">
        <f>general_device_image.description</f>
        <v>0</v>
      </c>
      <c r="EVA186" s="12">
        <f>general_device_image.description</f>
        <v>0</v>
      </c>
      <c r="EVB186" s="12">
        <f>general_device_image.description</f>
        <v>0</v>
      </c>
      <c r="EVC186" s="12">
        <f>general_device_image.description</f>
        <v>0</v>
      </c>
      <c r="EVD186" s="12">
        <f>general_device_image.description</f>
        <v>0</v>
      </c>
      <c r="EVE186" s="12">
        <f>general_device_image.description</f>
        <v>0</v>
      </c>
      <c r="EVF186" s="12">
        <f>general_device_image.description</f>
        <v>0</v>
      </c>
      <c r="EVG186" s="12">
        <f>general_device_image.description</f>
        <v>0</v>
      </c>
      <c r="EVH186" s="12">
        <f>general_device_image.description</f>
        <v>0</v>
      </c>
      <c r="EVI186" s="12">
        <f>general_device_image.description</f>
        <v>0</v>
      </c>
      <c r="EVJ186" s="12">
        <f>general_device_image.description</f>
        <v>0</v>
      </c>
      <c r="EVK186" s="12">
        <f>general_device_image.description</f>
        <v>0</v>
      </c>
      <c r="EVL186" s="12">
        <f>general_device_image.description</f>
        <v>0</v>
      </c>
      <c r="EVM186" s="12">
        <f>general_device_image.description</f>
        <v>0</v>
      </c>
      <c r="EVN186" s="12">
        <f>general_device_image.description</f>
        <v>0</v>
      </c>
      <c r="EVO186" s="12">
        <f>general_device_image.description</f>
        <v>0</v>
      </c>
      <c r="EVP186" s="12">
        <f>general_device_image.description</f>
        <v>0</v>
      </c>
      <c r="EVQ186" s="12">
        <f>general_device_image.description</f>
        <v>0</v>
      </c>
      <c r="EVR186" s="12">
        <f>general_device_image.description</f>
        <v>0</v>
      </c>
      <c r="EVS186" s="12">
        <f>general_device_image.description</f>
        <v>0</v>
      </c>
      <c r="EVT186" s="12">
        <f>general_device_image.description</f>
        <v>0</v>
      </c>
      <c r="EVU186" s="12">
        <f>general_device_image.description</f>
        <v>0</v>
      </c>
      <c r="EVV186" s="12">
        <f>general_device_image.description</f>
        <v>0</v>
      </c>
      <c r="EVW186" s="12">
        <f>general_device_image.description</f>
        <v>0</v>
      </c>
      <c r="EVX186" s="12">
        <f>general_device_image.description</f>
        <v>0</v>
      </c>
      <c r="EVY186" s="12">
        <f>general_device_image.description</f>
        <v>0</v>
      </c>
      <c r="EVZ186" s="12">
        <f>general_device_image.description</f>
        <v>0</v>
      </c>
      <c r="EWA186" s="12">
        <f>general_device_image.description</f>
        <v>0</v>
      </c>
      <c r="EWB186" s="12">
        <f>general_device_image.description</f>
        <v>0</v>
      </c>
      <c r="EWC186" s="12">
        <f>general_device_image.description</f>
        <v>0</v>
      </c>
      <c r="EWD186" s="12">
        <f>general_device_image.description</f>
        <v>0</v>
      </c>
      <c r="EWE186" s="12">
        <f>general_device_image.description</f>
        <v>0</v>
      </c>
      <c r="EWF186" s="12">
        <f>general_device_image.description</f>
        <v>0</v>
      </c>
      <c r="EWG186" s="12">
        <f>general_device_image.description</f>
        <v>0</v>
      </c>
      <c r="EWH186" s="12">
        <f>general_device_image.description</f>
        <v>0</v>
      </c>
      <c r="EWI186" s="12">
        <f>general_device_image.description</f>
        <v>0</v>
      </c>
      <c r="EWJ186" s="12">
        <f>general_device_image.description</f>
        <v>0</v>
      </c>
      <c r="EWK186" s="12">
        <f>general_device_image.description</f>
        <v>0</v>
      </c>
      <c r="EWL186" s="12">
        <f>general_device_image.description</f>
        <v>0</v>
      </c>
      <c r="EWM186" s="12">
        <f>general_device_image.description</f>
        <v>0</v>
      </c>
      <c r="EWN186" s="12">
        <f>general_device_image.description</f>
        <v>0</v>
      </c>
      <c r="EWO186" s="12">
        <f>general_device_image.description</f>
        <v>0</v>
      </c>
      <c r="EWP186" s="12">
        <f>general_device_image.description</f>
        <v>0</v>
      </c>
      <c r="EWQ186" s="12">
        <f>general_device_image.description</f>
        <v>0</v>
      </c>
      <c r="EWR186" s="12">
        <f>general_device_image.description</f>
        <v>0</v>
      </c>
      <c r="EWS186" s="12">
        <f>general_device_image.description</f>
        <v>0</v>
      </c>
      <c r="EWT186" s="12">
        <f>general_device_image.description</f>
        <v>0</v>
      </c>
      <c r="EWU186" s="12">
        <f>general_device_image.description</f>
        <v>0</v>
      </c>
      <c r="EWV186" s="12">
        <f>general_device_image.description</f>
        <v>0</v>
      </c>
      <c r="EWW186" s="12">
        <f>general_device_image.description</f>
        <v>0</v>
      </c>
      <c r="EWX186" s="12">
        <f>general_device_image.description</f>
        <v>0</v>
      </c>
      <c r="EWY186" s="12">
        <f>general_device_image.description</f>
        <v>0</v>
      </c>
      <c r="EWZ186" s="12">
        <f>general_device_image.description</f>
        <v>0</v>
      </c>
      <c r="EXA186" s="12">
        <f>general_device_image.description</f>
        <v>0</v>
      </c>
      <c r="EXB186" s="12">
        <f>general_device_image.description</f>
        <v>0</v>
      </c>
      <c r="EXC186" s="12">
        <f>general_device_image.description</f>
        <v>0</v>
      </c>
      <c r="EXD186" s="12">
        <f>general_device_image.description</f>
        <v>0</v>
      </c>
      <c r="EXE186" s="12">
        <f>general_device_image.description</f>
        <v>0</v>
      </c>
      <c r="EXF186" s="12">
        <f>general_device_image.description</f>
        <v>0</v>
      </c>
      <c r="EXG186" s="12">
        <f>general_device_image.description</f>
        <v>0</v>
      </c>
      <c r="EXH186" s="12">
        <f>general_device_image.description</f>
        <v>0</v>
      </c>
      <c r="EXI186" s="12">
        <f>general_device_image.description</f>
        <v>0</v>
      </c>
      <c r="EXJ186" s="12">
        <f>general_device_image.description</f>
        <v>0</v>
      </c>
      <c r="EXK186" s="12">
        <f>general_device_image.description</f>
        <v>0</v>
      </c>
      <c r="EXL186" s="12">
        <f>general_device_image.description</f>
        <v>0</v>
      </c>
      <c r="EXM186" s="12">
        <f>general_device_image.description</f>
        <v>0</v>
      </c>
      <c r="EXN186" s="12">
        <f>general_device_image.description</f>
        <v>0</v>
      </c>
      <c r="EXO186" s="12">
        <f>general_device_image.description</f>
        <v>0</v>
      </c>
      <c r="EXP186" s="12">
        <f>general_device_image.description</f>
        <v>0</v>
      </c>
      <c r="EXQ186" s="12">
        <f>general_device_image.description</f>
        <v>0</v>
      </c>
      <c r="EXR186" s="12">
        <f>general_device_image.description</f>
        <v>0</v>
      </c>
      <c r="EXS186" s="12">
        <f>general_device_image.description</f>
        <v>0</v>
      </c>
      <c r="EXT186" s="12">
        <f>general_device_image.description</f>
        <v>0</v>
      </c>
      <c r="EXU186" s="12">
        <f>general_device_image.description</f>
        <v>0</v>
      </c>
      <c r="EXV186" s="12">
        <f>general_device_image.description</f>
        <v>0</v>
      </c>
      <c r="EXW186" s="12">
        <f>general_device_image.description</f>
        <v>0</v>
      </c>
      <c r="EXX186" s="12">
        <f>general_device_image.description</f>
        <v>0</v>
      </c>
      <c r="EXY186" s="12">
        <f>general_device_image.description</f>
        <v>0</v>
      </c>
      <c r="EXZ186" s="12">
        <f>general_device_image.description</f>
        <v>0</v>
      </c>
      <c r="EYA186" s="12">
        <f>general_device_image.description</f>
        <v>0</v>
      </c>
      <c r="EYB186" s="12">
        <f>general_device_image.description</f>
        <v>0</v>
      </c>
      <c r="EYC186" s="12">
        <f>general_device_image.description</f>
        <v>0</v>
      </c>
      <c r="EYD186" s="12">
        <f>general_device_image.description</f>
        <v>0</v>
      </c>
      <c r="EYE186" s="12">
        <f>general_device_image.description</f>
        <v>0</v>
      </c>
      <c r="EYF186" s="12">
        <f>general_device_image.description</f>
        <v>0</v>
      </c>
      <c r="EYG186" s="12">
        <f>general_device_image.description</f>
        <v>0</v>
      </c>
      <c r="EYH186" s="12">
        <f>general_device_image.description</f>
        <v>0</v>
      </c>
      <c r="EYI186" s="12">
        <f>general_device_image.description</f>
        <v>0</v>
      </c>
      <c r="EYJ186" s="12">
        <f>general_device_image.description</f>
        <v>0</v>
      </c>
      <c r="EYK186" s="12">
        <f>general_device_image.description</f>
        <v>0</v>
      </c>
      <c r="EYL186" s="12">
        <f>general_device_image.description</f>
        <v>0</v>
      </c>
      <c r="EYM186" s="12">
        <f>general_device_image.description</f>
        <v>0</v>
      </c>
      <c r="EYN186" s="12">
        <f>general_device_image.description</f>
        <v>0</v>
      </c>
      <c r="EYO186" s="12">
        <f>general_device_image.description</f>
        <v>0</v>
      </c>
      <c r="EYP186" s="12">
        <f>general_device_image.description</f>
        <v>0</v>
      </c>
      <c r="EYQ186" s="12">
        <f>general_device_image.description</f>
        <v>0</v>
      </c>
      <c r="EYR186" s="12">
        <f>general_device_image.description</f>
        <v>0</v>
      </c>
      <c r="EYS186" s="12">
        <f>general_device_image.description</f>
        <v>0</v>
      </c>
      <c r="EYT186" s="12">
        <f>general_device_image.description</f>
        <v>0</v>
      </c>
      <c r="EYU186" s="12">
        <f>general_device_image.description</f>
        <v>0</v>
      </c>
      <c r="EYV186" s="12">
        <f>general_device_image.description</f>
        <v>0</v>
      </c>
      <c r="EYW186" s="12">
        <f>general_device_image.description</f>
        <v>0</v>
      </c>
      <c r="EYX186" s="12">
        <f>general_device_image.description</f>
        <v>0</v>
      </c>
      <c r="EYY186" s="12">
        <f>general_device_image.description</f>
        <v>0</v>
      </c>
      <c r="EYZ186" s="12">
        <f>general_device_image.description</f>
        <v>0</v>
      </c>
      <c r="EZA186" s="12">
        <f>general_device_image.description</f>
        <v>0</v>
      </c>
      <c r="EZB186" s="12">
        <f>general_device_image.description</f>
        <v>0</v>
      </c>
      <c r="EZC186" s="12">
        <f>general_device_image.description</f>
        <v>0</v>
      </c>
      <c r="EZD186" s="12">
        <f>general_device_image.description</f>
        <v>0</v>
      </c>
      <c r="EZE186" s="12">
        <f>general_device_image.description</f>
        <v>0</v>
      </c>
      <c r="EZF186" s="12">
        <f>general_device_image.description</f>
        <v>0</v>
      </c>
      <c r="EZG186" s="12">
        <f>general_device_image.description</f>
        <v>0</v>
      </c>
      <c r="EZH186" s="12">
        <f>general_device_image.description</f>
        <v>0</v>
      </c>
      <c r="EZI186" s="12">
        <f>general_device_image.description</f>
        <v>0</v>
      </c>
      <c r="EZJ186" s="12">
        <f>general_device_image.description</f>
        <v>0</v>
      </c>
      <c r="EZK186" s="12">
        <f>general_device_image.description</f>
        <v>0</v>
      </c>
      <c r="EZL186" s="12">
        <f>general_device_image.description</f>
        <v>0</v>
      </c>
      <c r="EZM186" s="12">
        <f>general_device_image.description</f>
        <v>0</v>
      </c>
      <c r="EZN186" s="12">
        <f>general_device_image.description</f>
        <v>0</v>
      </c>
      <c r="EZO186" s="12">
        <f>general_device_image.description</f>
        <v>0</v>
      </c>
      <c r="EZP186" s="12">
        <f>general_device_image.description</f>
        <v>0</v>
      </c>
      <c r="EZQ186" s="12">
        <f>general_device_image.description</f>
        <v>0</v>
      </c>
      <c r="EZR186" s="12">
        <f>general_device_image.description</f>
        <v>0</v>
      </c>
      <c r="EZS186" s="12">
        <f>general_device_image.description</f>
        <v>0</v>
      </c>
      <c r="EZT186" s="12">
        <f>general_device_image.description</f>
        <v>0</v>
      </c>
      <c r="EZU186" s="12">
        <f>general_device_image.description</f>
        <v>0</v>
      </c>
      <c r="EZV186" s="12">
        <f>general_device_image.description</f>
        <v>0</v>
      </c>
      <c r="EZW186" s="12">
        <f>general_device_image.description</f>
        <v>0</v>
      </c>
      <c r="EZX186" s="12">
        <f>general_device_image.description</f>
        <v>0</v>
      </c>
      <c r="EZY186" s="12">
        <f>general_device_image.description</f>
        <v>0</v>
      </c>
      <c r="EZZ186" s="12">
        <f>general_device_image.description</f>
        <v>0</v>
      </c>
      <c r="FAA186" s="12">
        <f>general_device_image.description</f>
        <v>0</v>
      </c>
      <c r="FAB186" s="12">
        <f>general_device_image.description</f>
        <v>0</v>
      </c>
      <c r="FAC186" s="12">
        <f>general_device_image.description</f>
        <v>0</v>
      </c>
      <c r="FAD186" s="12">
        <f>general_device_image.description</f>
        <v>0</v>
      </c>
      <c r="FAE186" s="12">
        <f>general_device_image.description</f>
        <v>0</v>
      </c>
      <c r="FAF186" s="12">
        <f>general_device_image.description</f>
        <v>0</v>
      </c>
      <c r="FAG186" s="12">
        <f>general_device_image.description</f>
        <v>0</v>
      </c>
      <c r="FAH186" s="12">
        <f>general_device_image.description</f>
        <v>0</v>
      </c>
      <c r="FAI186" s="12">
        <f>general_device_image.description</f>
        <v>0</v>
      </c>
      <c r="FAJ186" s="12">
        <f>general_device_image.description</f>
        <v>0</v>
      </c>
      <c r="FAK186" s="12">
        <f>general_device_image.description</f>
        <v>0</v>
      </c>
      <c r="FAL186" s="12">
        <f>general_device_image.description</f>
        <v>0</v>
      </c>
      <c r="FAM186" s="12">
        <f>general_device_image.description</f>
        <v>0</v>
      </c>
      <c r="FAN186" s="12">
        <f>general_device_image.description</f>
        <v>0</v>
      </c>
      <c r="FAO186" s="12">
        <f>general_device_image.description</f>
        <v>0</v>
      </c>
      <c r="FAP186" s="12">
        <f>general_device_image.description</f>
        <v>0</v>
      </c>
      <c r="FAQ186" s="12">
        <f>general_device_image.description</f>
        <v>0</v>
      </c>
      <c r="FAR186" s="12">
        <f>general_device_image.description</f>
        <v>0</v>
      </c>
      <c r="FAS186" s="12">
        <f>general_device_image.description</f>
        <v>0</v>
      </c>
      <c r="FAT186" s="12">
        <f>general_device_image.description</f>
        <v>0</v>
      </c>
      <c r="FAU186" s="12">
        <f>general_device_image.description</f>
        <v>0</v>
      </c>
      <c r="FAV186" s="12">
        <f>general_device_image.description</f>
        <v>0</v>
      </c>
      <c r="FAW186" s="12">
        <f>general_device_image.description</f>
        <v>0</v>
      </c>
      <c r="FAX186" s="12">
        <f>general_device_image.description</f>
        <v>0</v>
      </c>
      <c r="FAY186" s="12">
        <f>general_device_image.description</f>
        <v>0</v>
      </c>
      <c r="FAZ186" s="12">
        <f>general_device_image.description</f>
        <v>0</v>
      </c>
      <c r="FBA186" s="12">
        <f>general_device_image.description</f>
        <v>0</v>
      </c>
      <c r="FBB186" s="12">
        <f>general_device_image.description</f>
        <v>0</v>
      </c>
      <c r="FBC186" s="12">
        <f>general_device_image.description</f>
        <v>0</v>
      </c>
      <c r="FBD186" s="12">
        <f>general_device_image.description</f>
        <v>0</v>
      </c>
      <c r="FBE186" s="12">
        <f>general_device_image.description</f>
        <v>0</v>
      </c>
      <c r="FBF186" s="12">
        <f>general_device_image.description</f>
        <v>0</v>
      </c>
      <c r="FBG186" s="12">
        <f>general_device_image.description</f>
        <v>0</v>
      </c>
      <c r="FBH186" s="12">
        <f>general_device_image.description</f>
        <v>0</v>
      </c>
      <c r="FBI186" s="12">
        <f>general_device_image.description</f>
        <v>0</v>
      </c>
      <c r="FBJ186" s="12">
        <f>general_device_image.description</f>
        <v>0</v>
      </c>
      <c r="FBK186" s="12">
        <f>general_device_image.description</f>
        <v>0</v>
      </c>
      <c r="FBL186" s="12">
        <f>general_device_image.description</f>
        <v>0</v>
      </c>
      <c r="FBM186" s="12">
        <f>general_device_image.description</f>
        <v>0</v>
      </c>
      <c r="FBN186" s="12">
        <f>general_device_image.description</f>
        <v>0</v>
      </c>
      <c r="FBO186" s="12">
        <f>general_device_image.description</f>
        <v>0</v>
      </c>
      <c r="FBP186" s="12">
        <f>general_device_image.description</f>
        <v>0</v>
      </c>
      <c r="FBQ186" s="12">
        <f>general_device_image.description</f>
        <v>0</v>
      </c>
      <c r="FBR186" s="12">
        <f>general_device_image.description</f>
        <v>0</v>
      </c>
      <c r="FBS186" s="12">
        <f>general_device_image.description</f>
        <v>0</v>
      </c>
      <c r="FBT186" s="12">
        <f>general_device_image.description</f>
        <v>0</v>
      </c>
      <c r="FBU186" s="12">
        <f>general_device_image.description</f>
        <v>0</v>
      </c>
      <c r="FBV186" s="12">
        <f>general_device_image.description</f>
        <v>0</v>
      </c>
      <c r="FBW186" s="12">
        <f>general_device_image.description</f>
        <v>0</v>
      </c>
      <c r="FBX186" s="12">
        <f>general_device_image.description</f>
        <v>0</v>
      </c>
      <c r="FBY186" s="12">
        <f>general_device_image.description</f>
        <v>0</v>
      </c>
      <c r="FBZ186" s="12">
        <f>general_device_image.description</f>
        <v>0</v>
      </c>
      <c r="FCA186" s="12">
        <f>general_device_image.description</f>
        <v>0</v>
      </c>
      <c r="FCB186" s="12">
        <f>general_device_image.description</f>
        <v>0</v>
      </c>
      <c r="FCC186" s="12">
        <f>general_device_image.description</f>
        <v>0</v>
      </c>
      <c r="FCD186" s="12">
        <f>general_device_image.description</f>
        <v>0</v>
      </c>
      <c r="FCE186" s="12">
        <f>general_device_image.description</f>
        <v>0</v>
      </c>
      <c r="FCF186" s="12">
        <f>general_device_image.description</f>
        <v>0</v>
      </c>
      <c r="FCG186" s="12">
        <f>general_device_image.description</f>
        <v>0</v>
      </c>
      <c r="FCH186" s="12">
        <f>general_device_image.description</f>
        <v>0</v>
      </c>
      <c r="FCI186" s="12">
        <f>general_device_image.description</f>
        <v>0</v>
      </c>
      <c r="FCJ186" s="12">
        <f>general_device_image.description</f>
        <v>0</v>
      </c>
      <c r="FCK186" s="12">
        <f>general_device_image.description</f>
        <v>0</v>
      </c>
      <c r="FCL186" s="12">
        <f>general_device_image.description</f>
        <v>0</v>
      </c>
      <c r="FCM186" s="12">
        <f>general_device_image.description</f>
        <v>0</v>
      </c>
      <c r="FCN186" s="12">
        <f>general_device_image.description</f>
        <v>0</v>
      </c>
      <c r="FCO186" s="12">
        <f>general_device_image.description</f>
        <v>0</v>
      </c>
      <c r="FCP186" s="12">
        <f>general_device_image.description</f>
        <v>0</v>
      </c>
      <c r="FCQ186" s="12">
        <f>general_device_image.description</f>
        <v>0</v>
      </c>
      <c r="FCR186" s="12">
        <f>general_device_image.description</f>
        <v>0</v>
      </c>
      <c r="FCS186" s="12">
        <f>general_device_image.description</f>
        <v>0</v>
      </c>
      <c r="FCT186" s="12">
        <f>general_device_image.description</f>
        <v>0</v>
      </c>
      <c r="FCU186" s="12">
        <f>general_device_image.description</f>
        <v>0</v>
      </c>
      <c r="FCV186" s="12">
        <f>general_device_image.description</f>
        <v>0</v>
      </c>
      <c r="FCW186" s="12">
        <f>general_device_image.description</f>
        <v>0</v>
      </c>
      <c r="FCX186" s="12">
        <f>general_device_image.description</f>
        <v>0</v>
      </c>
      <c r="FCY186" s="12">
        <f>general_device_image.description</f>
        <v>0</v>
      </c>
      <c r="FCZ186" s="12">
        <f>general_device_image.description</f>
        <v>0</v>
      </c>
      <c r="FDA186" s="12">
        <f>general_device_image.description</f>
        <v>0</v>
      </c>
      <c r="FDB186" s="12">
        <f>general_device_image.description</f>
        <v>0</v>
      </c>
      <c r="FDC186" s="12">
        <f>general_device_image.description</f>
        <v>0</v>
      </c>
      <c r="FDD186" s="12">
        <f>general_device_image.description</f>
        <v>0</v>
      </c>
      <c r="FDE186" s="12">
        <f>general_device_image.description</f>
        <v>0</v>
      </c>
      <c r="FDF186" s="12">
        <f>general_device_image.description</f>
        <v>0</v>
      </c>
      <c r="FDG186" s="12">
        <f>general_device_image.description</f>
        <v>0</v>
      </c>
      <c r="FDH186" s="12">
        <f>general_device_image.description</f>
        <v>0</v>
      </c>
      <c r="FDI186" s="12">
        <f>general_device_image.description</f>
        <v>0</v>
      </c>
      <c r="FDJ186" s="12">
        <f>general_device_image.description</f>
        <v>0</v>
      </c>
      <c r="FDK186" s="12">
        <f>general_device_image.description</f>
        <v>0</v>
      </c>
      <c r="FDL186" s="12">
        <f>general_device_image.description</f>
        <v>0</v>
      </c>
      <c r="FDM186" s="12">
        <f>general_device_image.description</f>
        <v>0</v>
      </c>
      <c r="FDN186" s="12">
        <f>general_device_image.description</f>
        <v>0</v>
      </c>
      <c r="FDO186" s="12">
        <f>general_device_image.description</f>
        <v>0</v>
      </c>
      <c r="FDP186" s="12">
        <f>general_device_image.description</f>
        <v>0</v>
      </c>
      <c r="FDQ186" s="12">
        <f>general_device_image.description</f>
        <v>0</v>
      </c>
      <c r="FDR186" s="12">
        <f>general_device_image.description</f>
        <v>0</v>
      </c>
      <c r="FDS186" s="12">
        <f>general_device_image.description</f>
        <v>0</v>
      </c>
      <c r="FDT186" s="12">
        <f>general_device_image.description</f>
        <v>0</v>
      </c>
      <c r="FDU186" s="12">
        <f>general_device_image.description</f>
        <v>0</v>
      </c>
      <c r="FDV186" s="12">
        <f>general_device_image.description</f>
        <v>0</v>
      </c>
      <c r="FDW186" s="12">
        <f>general_device_image.description</f>
        <v>0</v>
      </c>
      <c r="FDX186" s="12">
        <f>general_device_image.description</f>
        <v>0</v>
      </c>
      <c r="FDY186" s="12">
        <f>general_device_image.description</f>
        <v>0</v>
      </c>
      <c r="FDZ186" s="12">
        <f>general_device_image.description</f>
        <v>0</v>
      </c>
      <c r="FEA186" s="12">
        <f>general_device_image.description</f>
        <v>0</v>
      </c>
      <c r="FEB186" s="12">
        <f>general_device_image.description</f>
        <v>0</v>
      </c>
      <c r="FEC186" s="12">
        <f>general_device_image.description</f>
        <v>0</v>
      </c>
      <c r="FED186" s="12">
        <f>general_device_image.description</f>
        <v>0</v>
      </c>
      <c r="FEE186" s="12">
        <f>general_device_image.description</f>
        <v>0</v>
      </c>
      <c r="FEF186" s="12">
        <f>general_device_image.description</f>
        <v>0</v>
      </c>
      <c r="FEG186" s="12">
        <f>general_device_image.description</f>
        <v>0</v>
      </c>
      <c r="FEH186" s="12">
        <f>general_device_image.description</f>
        <v>0</v>
      </c>
      <c r="FEI186" s="12">
        <f>general_device_image.description</f>
        <v>0</v>
      </c>
      <c r="FEJ186" s="12">
        <f>general_device_image.description</f>
        <v>0</v>
      </c>
      <c r="FEK186" s="12">
        <f>general_device_image.description</f>
        <v>0</v>
      </c>
      <c r="FEL186" s="12">
        <f>general_device_image.description</f>
        <v>0</v>
      </c>
      <c r="FEM186" s="12">
        <f>general_device_image.description</f>
        <v>0</v>
      </c>
      <c r="FEN186" s="12">
        <f>general_device_image.description</f>
        <v>0</v>
      </c>
      <c r="FEO186" s="12">
        <f>general_device_image.description</f>
        <v>0</v>
      </c>
      <c r="FEP186" s="12">
        <f>general_device_image.description</f>
        <v>0</v>
      </c>
      <c r="FEQ186" s="12">
        <f>general_device_image.description</f>
        <v>0</v>
      </c>
      <c r="FER186" s="12">
        <f>general_device_image.description</f>
        <v>0</v>
      </c>
      <c r="FES186" s="12">
        <f>general_device_image.description</f>
        <v>0</v>
      </c>
      <c r="FET186" s="12">
        <f>general_device_image.description</f>
        <v>0</v>
      </c>
      <c r="FEU186" s="12">
        <f>general_device_image.description</f>
        <v>0</v>
      </c>
      <c r="FEV186" s="12">
        <f>general_device_image.description</f>
        <v>0</v>
      </c>
      <c r="FEW186" s="12">
        <f>general_device_image.description</f>
        <v>0</v>
      </c>
      <c r="FEX186" s="12">
        <f>general_device_image.description</f>
        <v>0</v>
      </c>
      <c r="FEY186" s="12">
        <f>general_device_image.description</f>
        <v>0</v>
      </c>
      <c r="FEZ186" s="12">
        <f>general_device_image.description</f>
        <v>0</v>
      </c>
      <c r="FFA186" s="12">
        <f>general_device_image.description</f>
        <v>0</v>
      </c>
      <c r="FFB186" s="12">
        <f>general_device_image.description</f>
        <v>0</v>
      </c>
      <c r="FFC186" s="12">
        <f>general_device_image.description</f>
        <v>0</v>
      </c>
      <c r="FFD186" s="12">
        <f>general_device_image.description</f>
        <v>0</v>
      </c>
      <c r="FFE186" s="12">
        <f>general_device_image.description</f>
        <v>0</v>
      </c>
      <c r="FFF186" s="12">
        <f>general_device_image.description</f>
        <v>0</v>
      </c>
      <c r="FFG186" s="12">
        <f>general_device_image.description</f>
        <v>0</v>
      </c>
      <c r="FFH186" s="12">
        <f>general_device_image.description</f>
        <v>0</v>
      </c>
      <c r="FFI186" s="12">
        <f>general_device_image.description</f>
        <v>0</v>
      </c>
      <c r="FFJ186" s="12">
        <f>general_device_image.description</f>
        <v>0</v>
      </c>
      <c r="FFK186" s="12">
        <f>general_device_image.description</f>
        <v>0</v>
      </c>
      <c r="FFL186" s="12">
        <f>general_device_image.description</f>
        <v>0</v>
      </c>
      <c r="FFM186" s="12">
        <f>general_device_image.description</f>
        <v>0</v>
      </c>
      <c r="FFN186" s="12">
        <f>general_device_image.description</f>
        <v>0</v>
      </c>
      <c r="FFO186" s="12">
        <f>general_device_image.description</f>
        <v>0</v>
      </c>
      <c r="FFP186" s="12">
        <f>general_device_image.description</f>
        <v>0</v>
      </c>
      <c r="FFQ186" s="12">
        <f>general_device_image.description</f>
        <v>0</v>
      </c>
      <c r="FFR186" s="12">
        <f>general_device_image.description</f>
        <v>0</v>
      </c>
      <c r="FFS186" s="12">
        <f>general_device_image.description</f>
        <v>0</v>
      </c>
      <c r="FFT186" s="12">
        <f>general_device_image.description</f>
        <v>0</v>
      </c>
      <c r="FFU186" s="12">
        <f>general_device_image.description</f>
        <v>0</v>
      </c>
      <c r="FFV186" s="12">
        <f>general_device_image.description</f>
        <v>0</v>
      </c>
      <c r="FFW186" s="12">
        <f>general_device_image.description</f>
        <v>0</v>
      </c>
      <c r="FFX186" s="12">
        <f>general_device_image.description</f>
        <v>0</v>
      </c>
      <c r="FFY186" s="12">
        <f>general_device_image.description</f>
        <v>0</v>
      </c>
      <c r="FFZ186" s="12">
        <f>general_device_image.description</f>
        <v>0</v>
      </c>
      <c r="FGA186" s="12">
        <f>general_device_image.description</f>
        <v>0</v>
      </c>
      <c r="FGB186" s="12">
        <f>general_device_image.description</f>
        <v>0</v>
      </c>
      <c r="FGC186" s="12">
        <f>general_device_image.description</f>
        <v>0</v>
      </c>
      <c r="FGD186" s="12">
        <f>general_device_image.description</f>
        <v>0</v>
      </c>
      <c r="FGE186" s="12">
        <f>general_device_image.description</f>
        <v>0</v>
      </c>
      <c r="FGF186" s="12">
        <f>general_device_image.description</f>
        <v>0</v>
      </c>
      <c r="FGG186" s="12">
        <f>general_device_image.description</f>
        <v>0</v>
      </c>
      <c r="FGH186" s="12">
        <f>general_device_image.description</f>
        <v>0</v>
      </c>
      <c r="FGI186" s="12">
        <f>general_device_image.description</f>
        <v>0</v>
      </c>
      <c r="FGJ186" s="12">
        <f>general_device_image.description</f>
        <v>0</v>
      </c>
      <c r="FGK186" s="12">
        <f>general_device_image.description</f>
        <v>0</v>
      </c>
      <c r="FGL186" s="12">
        <f>general_device_image.description</f>
        <v>0</v>
      </c>
      <c r="FGM186" s="12">
        <f>general_device_image.description</f>
        <v>0</v>
      </c>
      <c r="FGN186" s="12">
        <f>general_device_image.description</f>
        <v>0</v>
      </c>
      <c r="FGO186" s="12">
        <f>general_device_image.description</f>
        <v>0</v>
      </c>
      <c r="FGP186" s="12">
        <f>general_device_image.description</f>
        <v>0</v>
      </c>
      <c r="FGQ186" s="12">
        <f>general_device_image.description</f>
        <v>0</v>
      </c>
      <c r="FGR186" s="12">
        <f>general_device_image.description</f>
        <v>0</v>
      </c>
      <c r="FGS186" s="12">
        <f>general_device_image.description</f>
        <v>0</v>
      </c>
      <c r="FGT186" s="12">
        <f>general_device_image.description</f>
        <v>0</v>
      </c>
      <c r="FGU186" s="12">
        <f>general_device_image.description</f>
        <v>0</v>
      </c>
      <c r="FGV186" s="12">
        <f>general_device_image.description</f>
        <v>0</v>
      </c>
      <c r="FGW186" s="12">
        <f>general_device_image.description</f>
        <v>0</v>
      </c>
      <c r="FGX186" s="12">
        <f>general_device_image.description</f>
        <v>0</v>
      </c>
      <c r="FGY186" s="12">
        <f>general_device_image.description</f>
        <v>0</v>
      </c>
      <c r="FGZ186" s="12">
        <f>general_device_image.description</f>
        <v>0</v>
      </c>
      <c r="FHA186" s="12">
        <f>general_device_image.description</f>
        <v>0</v>
      </c>
      <c r="FHB186" s="12">
        <f>general_device_image.description</f>
        <v>0</v>
      </c>
      <c r="FHC186" s="12">
        <f>general_device_image.description</f>
        <v>0</v>
      </c>
      <c r="FHD186" s="12">
        <f>general_device_image.description</f>
        <v>0</v>
      </c>
      <c r="FHE186" s="12">
        <f>general_device_image.description</f>
        <v>0</v>
      </c>
      <c r="FHF186" s="12">
        <f>general_device_image.description</f>
        <v>0</v>
      </c>
      <c r="FHG186" s="12">
        <f>general_device_image.description</f>
        <v>0</v>
      </c>
      <c r="FHH186" s="12">
        <f>general_device_image.description</f>
        <v>0</v>
      </c>
      <c r="FHI186" s="12">
        <f>general_device_image.description</f>
        <v>0</v>
      </c>
      <c r="FHJ186" s="12">
        <f>general_device_image.description</f>
        <v>0</v>
      </c>
      <c r="FHK186" s="12">
        <f>general_device_image.description</f>
        <v>0</v>
      </c>
      <c r="FHL186" s="12">
        <f>general_device_image.description</f>
        <v>0</v>
      </c>
      <c r="FHM186" s="12">
        <f>general_device_image.description</f>
        <v>0</v>
      </c>
      <c r="FHN186" s="12">
        <f>general_device_image.description</f>
        <v>0</v>
      </c>
      <c r="FHO186" s="12">
        <f>general_device_image.description</f>
        <v>0</v>
      </c>
      <c r="FHP186" s="12">
        <f>general_device_image.description</f>
        <v>0</v>
      </c>
      <c r="FHQ186" s="12">
        <f>general_device_image.description</f>
        <v>0</v>
      </c>
      <c r="FHR186" s="12">
        <f>general_device_image.description</f>
        <v>0</v>
      </c>
      <c r="FHS186" s="12">
        <f>general_device_image.description</f>
        <v>0</v>
      </c>
      <c r="FHT186" s="12">
        <f>general_device_image.description</f>
        <v>0</v>
      </c>
      <c r="FHU186" s="12">
        <f>general_device_image.description</f>
        <v>0</v>
      </c>
      <c r="FHV186" s="12">
        <f>general_device_image.description</f>
        <v>0</v>
      </c>
      <c r="FHW186" s="12">
        <f>general_device_image.description</f>
        <v>0</v>
      </c>
      <c r="FHX186" s="12">
        <f>general_device_image.description</f>
        <v>0</v>
      </c>
      <c r="FHY186" s="12">
        <f>general_device_image.description</f>
        <v>0</v>
      </c>
      <c r="FHZ186" s="12">
        <f>general_device_image.description</f>
        <v>0</v>
      </c>
      <c r="FIA186" s="12">
        <f>general_device_image.description</f>
        <v>0</v>
      </c>
      <c r="FIB186" s="12">
        <f>general_device_image.description</f>
        <v>0</v>
      </c>
      <c r="FIC186" s="12">
        <f>general_device_image.description</f>
        <v>0</v>
      </c>
      <c r="FID186" s="12">
        <f>general_device_image.description</f>
        <v>0</v>
      </c>
      <c r="FIE186" s="12">
        <f>general_device_image.description</f>
        <v>0</v>
      </c>
      <c r="FIF186" s="12">
        <f>general_device_image.description</f>
        <v>0</v>
      </c>
      <c r="FIG186" s="12">
        <f>general_device_image.description</f>
        <v>0</v>
      </c>
      <c r="FIH186" s="12">
        <f>general_device_image.description</f>
        <v>0</v>
      </c>
      <c r="FII186" s="12">
        <f>general_device_image.description</f>
        <v>0</v>
      </c>
      <c r="FIJ186" s="12">
        <f>general_device_image.description</f>
        <v>0</v>
      </c>
      <c r="FIK186" s="12">
        <f>general_device_image.description</f>
        <v>0</v>
      </c>
      <c r="FIL186" s="12">
        <f>general_device_image.description</f>
        <v>0</v>
      </c>
      <c r="FIM186" s="12">
        <f>general_device_image.description</f>
        <v>0</v>
      </c>
      <c r="FIN186" s="12">
        <f>general_device_image.description</f>
        <v>0</v>
      </c>
      <c r="FIO186" s="12">
        <f>general_device_image.description</f>
        <v>0</v>
      </c>
      <c r="FIP186" s="12">
        <f>general_device_image.description</f>
        <v>0</v>
      </c>
      <c r="FIQ186" s="12">
        <f>general_device_image.description</f>
        <v>0</v>
      </c>
      <c r="FIR186" s="12">
        <f>general_device_image.description</f>
        <v>0</v>
      </c>
      <c r="FIS186" s="12">
        <f>general_device_image.description</f>
        <v>0</v>
      </c>
      <c r="FIT186" s="12">
        <f>general_device_image.description</f>
        <v>0</v>
      </c>
      <c r="FIU186" s="12">
        <f>general_device_image.description</f>
        <v>0</v>
      </c>
      <c r="FIV186" s="12">
        <f>general_device_image.description</f>
        <v>0</v>
      </c>
      <c r="FIW186" s="12">
        <f>general_device_image.description</f>
        <v>0</v>
      </c>
      <c r="FIX186" s="12">
        <f>general_device_image.description</f>
        <v>0</v>
      </c>
      <c r="FIY186" s="12">
        <f>general_device_image.description</f>
        <v>0</v>
      </c>
      <c r="FIZ186" s="12">
        <f>general_device_image.description</f>
        <v>0</v>
      </c>
      <c r="FJA186" s="12">
        <f>general_device_image.description</f>
        <v>0</v>
      </c>
      <c r="FJB186" s="12">
        <f>general_device_image.description</f>
        <v>0</v>
      </c>
      <c r="FJC186" s="12">
        <f>general_device_image.description</f>
        <v>0</v>
      </c>
      <c r="FJD186" s="12">
        <f>general_device_image.description</f>
        <v>0</v>
      </c>
      <c r="FJE186" s="12">
        <f>general_device_image.description</f>
        <v>0</v>
      </c>
      <c r="FJF186" s="12">
        <f>general_device_image.description</f>
        <v>0</v>
      </c>
      <c r="FJG186" s="12">
        <f>general_device_image.description</f>
        <v>0</v>
      </c>
      <c r="FJH186" s="12">
        <f>general_device_image.description</f>
        <v>0</v>
      </c>
      <c r="FJI186" s="12">
        <f>general_device_image.description</f>
        <v>0</v>
      </c>
      <c r="FJJ186" s="12">
        <f>general_device_image.description</f>
        <v>0</v>
      </c>
      <c r="FJK186" s="12">
        <f>general_device_image.description</f>
        <v>0</v>
      </c>
      <c r="FJL186" s="12">
        <f>general_device_image.description</f>
        <v>0</v>
      </c>
      <c r="FJM186" s="12">
        <f>general_device_image.description</f>
        <v>0</v>
      </c>
      <c r="FJN186" s="12">
        <f>general_device_image.description</f>
        <v>0</v>
      </c>
      <c r="FJO186" s="12">
        <f>general_device_image.description</f>
        <v>0</v>
      </c>
      <c r="FJP186" s="12">
        <f>general_device_image.description</f>
        <v>0</v>
      </c>
      <c r="FJQ186" s="12">
        <f>general_device_image.description</f>
        <v>0</v>
      </c>
      <c r="FJR186" s="12">
        <f>general_device_image.description</f>
        <v>0</v>
      </c>
      <c r="FJS186" s="12">
        <f>general_device_image.description</f>
        <v>0</v>
      </c>
      <c r="FJT186" s="12">
        <f>general_device_image.description</f>
        <v>0</v>
      </c>
      <c r="FJU186" s="12">
        <f>general_device_image.description</f>
        <v>0</v>
      </c>
      <c r="FJV186" s="12">
        <f>general_device_image.description</f>
        <v>0</v>
      </c>
      <c r="FJW186" s="12">
        <f>general_device_image.description</f>
        <v>0</v>
      </c>
      <c r="FJX186" s="12">
        <f>general_device_image.description</f>
        <v>0</v>
      </c>
      <c r="FJY186" s="12">
        <f>general_device_image.description</f>
        <v>0</v>
      </c>
      <c r="FJZ186" s="12">
        <f>general_device_image.description</f>
        <v>0</v>
      </c>
      <c r="FKA186" s="12">
        <f>general_device_image.description</f>
        <v>0</v>
      </c>
      <c r="FKB186" s="12">
        <f>general_device_image.description</f>
        <v>0</v>
      </c>
      <c r="FKC186" s="12">
        <f>general_device_image.description</f>
        <v>0</v>
      </c>
      <c r="FKD186" s="12">
        <f>general_device_image.description</f>
        <v>0</v>
      </c>
      <c r="FKE186" s="12">
        <f>general_device_image.description</f>
        <v>0</v>
      </c>
      <c r="FKF186" s="12">
        <f>general_device_image.description</f>
        <v>0</v>
      </c>
      <c r="FKG186" s="12">
        <f>general_device_image.description</f>
        <v>0</v>
      </c>
      <c r="FKH186" s="12">
        <f>general_device_image.description</f>
        <v>0</v>
      </c>
      <c r="FKI186" s="12">
        <f>general_device_image.description</f>
        <v>0</v>
      </c>
      <c r="FKJ186" s="12">
        <f>general_device_image.description</f>
        <v>0</v>
      </c>
      <c r="FKK186" s="12">
        <f>general_device_image.description</f>
        <v>0</v>
      </c>
      <c r="FKL186" s="12">
        <f>general_device_image.description</f>
        <v>0</v>
      </c>
      <c r="FKM186" s="12">
        <f>general_device_image.description</f>
        <v>0</v>
      </c>
      <c r="FKN186" s="12">
        <f>general_device_image.description</f>
        <v>0</v>
      </c>
      <c r="FKO186" s="12">
        <f>general_device_image.description</f>
        <v>0</v>
      </c>
      <c r="FKP186" s="12">
        <f>general_device_image.description</f>
        <v>0</v>
      </c>
      <c r="FKQ186" s="12">
        <f>general_device_image.description</f>
        <v>0</v>
      </c>
      <c r="FKR186" s="12">
        <f>general_device_image.description</f>
        <v>0</v>
      </c>
      <c r="FKS186" s="12">
        <f>general_device_image.description</f>
        <v>0</v>
      </c>
      <c r="FKT186" s="12">
        <f>general_device_image.description</f>
        <v>0</v>
      </c>
      <c r="FKU186" s="12">
        <f>general_device_image.description</f>
        <v>0</v>
      </c>
      <c r="FKV186" s="12">
        <f>general_device_image.description</f>
        <v>0</v>
      </c>
      <c r="FKW186" s="12">
        <f>general_device_image.description</f>
        <v>0</v>
      </c>
      <c r="FKX186" s="12">
        <f>general_device_image.description</f>
        <v>0</v>
      </c>
      <c r="FKY186" s="12">
        <f>general_device_image.description</f>
        <v>0</v>
      </c>
      <c r="FKZ186" s="12">
        <f>general_device_image.description</f>
        <v>0</v>
      </c>
      <c r="FLA186" s="12">
        <f>general_device_image.description</f>
        <v>0</v>
      </c>
      <c r="FLB186" s="12">
        <f>general_device_image.description</f>
        <v>0</v>
      </c>
      <c r="FLC186" s="12">
        <f>general_device_image.description</f>
        <v>0</v>
      </c>
      <c r="FLD186" s="12">
        <f>general_device_image.description</f>
        <v>0</v>
      </c>
      <c r="FLE186" s="12">
        <f>general_device_image.description</f>
        <v>0</v>
      </c>
      <c r="FLF186" s="12">
        <f>general_device_image.description</f>
        <v>0</v>
      </c>
      <c r="FLG186" s="12">
        <f>general_device_image.description</f>
        <v>0</v>
      </c>
      <c r="FLH186" s="12">
        <f>general_device_image.description</f>
        <v>0</v>
      </c>
      <c r="FLI186" s="12">
        <f>general_device_image.description</f>
        <v>0</v>
      </c>
      <c r="FLJ186" s="12">
        <f>general_device_image.description</f>
        <v>0</v>
      </c>
      <c r="FLK186" s="12">
        <f>general_device_image.description</f>
        <v>0</v>
      </c>
      <c r="FLL186" s="12">
        <f>general_device_image.description</f>
        <v>0</v>
      </c>
      <c r="FLM186" s="12">
        <f>general_device_image.description</f>
        <v>0</v>
      </c>
      <c r="FLN186" s="12">
        <f>general_device_image.description</f>
        <v>0</v>
      </c>
      <c r="FLO186" s="12">
        <f>general_device_image.description</f>
        <v>0</v>
      </c>
      <c r="FLP186" s="12">
        <f>general_device_image.description</f>
        <v>0</v>
      </c>
      <c r="FLQ186" s="12">
        <f>general_device_image.description</f>
        <v>0</v>
      </c>
      <c r="FLR186" s="12">
        <f>general_device_image.description</f>
        <v>0</v>
      </c>
      <c r="FLS186" s="12">
        <f>general_device_image.description</f>
        <v>0</v>
      </c>
      <c r="FLT186" s="12">
        <f>general_device_image.description</f>
        <v>0</v>
      </c>
      <c r="FLU186" s="12">
        <f>general_device_image.description</f>
        <v>0</v>
      </c>
      <c r="FLV186" s="12">
        <f>general_device_image.description</f>
        <v>0</v>
      </c>
      <c r="FLW186" s="12">
        <f>general_device_image.description</f>
        <v>0</v>
      </c>
      <c r="FLX186" s="12">
        <f>general_device_image.description</f>
        <v>0</v>
      </c>
      <c r="FLY186" s="12">
        <f>general_device_image.description</f>
        <v>0</v>
      </c>
      <c r="FLZ186" s="12">
        <f>general_device_image.description</f>
        <v>0</v>
      </c>
      <c r="FMA186" s="12">
        <f>general_device_image.description</f>
        <v>0</v>
      </c>
      <c r="FMB186" s="12">
        <f>general_device_image.description</f>
        <v>0</v>
      </c>
      <c r="FMC186" s="12">
        <f>general_device_image.description</f>
        <v>0</v>
      </c>
      <c r="FMD186" s="12">
        <f>general_device_image.description</f>
        <v>0</v>
      </c>
      <c r="FME186" s="12">
        <f>general_device_image.description</f>
        <v>0</v>
      </c>
      <c r="FMF186" s="12">
        <f>general_device_image.description</f>
        <v>0</v>
      </c>
      <c r="FMG186" s="12">
        <f>general_device_image.description</f>
        <v>0</v>
      </c>
      <c r="FMH186" s="12">
        <f>general_device_image.description</f>
        <v>0</v>
      </c>
      <c r="FMI186" s="12">
        <f>general_device_image.description</f>
        <v>0</v>
      </c>
      <c r="FMJ186" s="12">
        <f>general_device_image.description</f>
        <v>0</v>
      </c>
      <c r="FMK186" s="12">
        <f>general_device_image.description</f>
        <v>0</v>
      </c>
      <c r="FML186" s="12">
        <f>general_device_image.description</f>
        <v>0</v>
      </c>
      <c r="FMM186" s="12">
        <f>general_device_image.description</f>
        <v>0</v>
      </c>
      <c r="FMN186" s="12">
        <f>general_device_image.description</f>
        <v>0</v>
      </c>
      <c r="FMO186" s="12">
        <f>general_device_image.description</f>
        <v>0</v>
      </c>
      <c r="FMP186" s="12">
        <f>general_device_image.description</f>
        <v>0</v>
      </c>
      <c r="FMQ186" s="12">
        <f>general_device_image.description</f>
        <v>0</v>
      </c>
      <c r="FMR186" s="12">
        <f>general_device_image.description</f>
        <v>0</v>
      </c>
      <c r="FMS186" s="12">
        <f>general_device_image.description</f>
        <v>0</v>
      </c>
      <c r="FMT186" s="12">
        <f>general_device_image.description</f>
        <v>0</v>
      </c>
      <c r="FMU186" s="12">
        <f>general_device_image.description</f>
        <v>0</v>
      </c>
      <c r="FMV186" s="12">
        <f>general_device_image.description</f>
        <v>0</v>
      </c>
      <c r="FMW186" s="12">
        <f>general_device_image.description</f>
        <v>0</v>
      </c>
      <c r="FMX186" s="12">
        <f>general_device_image.description</f>
        <v>0</v>
      </c>
      <c r="FMY186" s="12">
        <f>general_device_image.description</f>
        <v>0</v>
      </c>
      <c r="FMZ186" s="12">
        <f>general_device_image.description</f>
        <v>0</v>
      </c>
      <c r="FNA186" s="12">
        <f>general_device_image.description</f>
        <v>0</v>
      </c>
      <c r="FNB186" s="12">
        <f>general_device_image.description</f>
        <v>0</v>
      </c>
      <c r="FNC186" s="12">
        <f>general_device_image.description</f>
        <v>0</v>
      </c>
      <c r="FND186" s="12">
        <f>general_device_image.description</f>
        <v>0</v>
      </c>
      <c r="FNE186" s="12">
        <f>general_device_image.description</f>
        <v>0</v>
      </c>
      <c r="FNF186" s="12">
        <f>general_device_image.description</f>
        <v>0</v>
      </c>
      <c r="FNG186" s="12">
        <f>general_device_image.description</f>
        <v>0</v>
      </c>
      <c r="FNH186" s="12">
        <f>general_device_image.description</f>
        <v>0</v>
      </c>
      <c r="FNI186" s="12">
        <f>general_device_image.description</f>
        <v>0</v>
      </c>
      <c r="FNJ186" s="12">
        <f>general_device_image.description</f>
        <v>0</v>
      </c>
      <c r="FNK186" s="12">
        <f>general_device_image.description</f>
        <v>0</v>
      </c>
      <c r="FNL186" s="12">
        <f>general_device_image.description</f>
        <v>0</v>
      </c>
      <c r="FNM186" s="12">
        <f>general_device_image.description</f>
        <v>0</v>
      </c>
      <c r="FNN186" s="12">
        <f>general_device_image.description</f>
        <v>0</v>
      </c>
      <c r="FNO186" s="12">
        <f>general_device_image.description</f>
        <v>0</v>
      </c>
      <c r="FNP186" s="12">
        <f>general_device_image.description</f>
        <v>0</v>
      </c>
      <c r="FNQ186" s="12">
        <f>general_device_image.description</f>
        <v>0</v>
      </c>
      <c r="FNR186" s="12">
        <f>general_device_image.description</f>
        <v>0</v>
      </c>
      <c r="FNS186" s="12">
        <f>general_device_image.description</f>
        <v>0</v>
      </c>
      <c r="FNT186" s="12">
        <f>general_device_image.description</f>
        <v>0</v>
      </c>
      <c r="FNU186" s="12">
        <f>general_device_image.description</f>
        <v>0</v>
      </c>
      <c r="FNV186" s="12">
        <f>general_device_image.description</f>
        <v>0</v>
      </c>
      <c r="FNW186" s="12">
        <f>general_device_image.description</f>
        <v>0</v>
      </c>
      <c r="FNX186" s="12">
        <f>general_device_image.description</f>
        <v>0</v>
      </c>
      <c r="FNY186" s="12">
        <f>general_device_image.description</f>
        <v>0</v>
      </c>
      <c r="FNZ186" s="12">
        <f>general_device_image.description</f>
        <v>0</v>
      </c>
      <c r="FOA186" s="12">
        <f>general_device_image.description</f>
        <v>0</v>
      </c>
      <c r="FOB186" s="12">
        <f>general_device_image.description</f>
        <v>0</v>
      </c>
      <c r="FOC186" s="12">
        <f>general_device_image.description</f>
        <v>0</v>
      </c>
      <c r="FOD186" s="12">
        <f>general_device_image.description</f>
        <v>0</v>
      </c>
      <c r="FOE186" s="12">
        <f>general_device_image.description</f>
        <v>0</v>
      </c>
      <c r="FOF186" s="12">
        <f>general_device_image.description</f>
        <v>0</v>
      </c>
      <c r="FOG186" s="12">
        <f>general_device_image.description</f>
        <v>0</v>
      </c>
      <c r="FOH186" s="12">
        <f>general_device_image.description</f>
        <v>0</v>
      </c>
      <c r="FOI186" s="12">
        <f>general_device_image.description</f>
        <v>0</v>
      </c>
      <c r="FOJ186" s="12">
        <f>general_device_image.description</f>
        <v>0</v>
      </c>
      <c r="FOK186" s="12">
        <f>general_device_image.description</f>
        <v>0</v>
      </c>
      <c r="FOL186" s="12">
        <f>general_device_image.description</f>
        <v>0</v>
      </c>
      <c r="FOM186" s="12">
        <f>general_device_image.description</f>
        <v>0</v>
      </c>
      <c r="FON186" s="12">
        <f>general_device_image.description</f>
        <v>0</v>
      </c>
      <c r="FOO186" s="12">
        <f>general_device_image.description</f>
        <v>0</v>
      </c>
      <c r="FOP186" s="12">
        <f>general_device_image.description</f>
        <v>0</v>
      </c>
      <c r="FOQ186" s="12">
        <f>general_device_image.description</f>
        <v>0</v>
      </c>
      <c r="FOR186" s="12">
        <f>general_device_image.description</f>
        <v>0</v>
      </c>
      <c r="FOS186" s="12">
        <f>general_device_image.description</f>
        <v>0</v>
      </c>
      <c r="FOT186" s="12">
        <f>general_device_image.description</f>
        <v>0</v>
      </c>
      <c r="FOU186" s="12">
        <f>general_device_image.description</f>
        <v>0</v>
      </c>
      <c r="FOV186" s="12">
        <f>general_device_image.description</f>
        <v>0</v>
      </c>
      <c r="FOW186" s="12">
        <f>general_device_image.description</f>
        <v>0</v>
      </c>
      <c r="FOX186" s="12">
        <f>general_device_image.description</f>
        <v>0</v>
      </c>
      <c r="FOY186" s="12">
        <f>general_device_image.description</f>
        <v>0</v>
      </c>
      <c r="FOZ186" s="12">
        <f>general_device_image.description</f>
        <v>0</v>
      </c>
      <c r="FPA186" s="12">
        <f>general_device_image.description</f>
        <v>0</v>
      </c>
      <c r="FPB186" s="12">
        <f>general_device_image.description</f>
        <v>0</v>
      </c>
      <c r="FPC186" s="12">
        <f>general_device_image.description</f>
        <v>0</v>
      </c>
      <c r="FPD186" s="12">
        <f>general_device_image.description</f>
        <v>0</v>
      </c>
      <c r="FPE186" s="12">
        <f>general_device_image.description</f>
        <v>0</v>
      </c>
      <c r="FPF186" s="12">
        <f>general_device_image.description</f>
        <v>0</v>
      </c>
      <c r="FPG186" s="12">
        <f>general_device_image.description</f>
        <v>0</v>
      </c>
      <c r="FPH186" s="12">
        <f>general_device_image.description</f>
        <v>0</v>
      </c>
      <c r="FPI186" s="12">
        <f>general_device_image.description</f>
        <v>0</v>
      </c>
      <c r="FPJ186" s="12">
        <f>general_device_image.description</f>
        <v>0</v>
      </c>
      <c r="FPK186" s="12">
        <f>general_device_image.description</f>
        <v>0</v>
      </c>
      <c r="FPL186" s="12">
        <f>general_device_image.description</f>
        <v>0</v>
      </c>
      <c r="FPM186" s="12">
        <f>general_device_image.description</f>
        <v>0</v>
      </c>
      <c r="FPN186" s="12">
        <f>general_device_image.description</f>
        <v>0</v>
      </c>
      <c r="FPO186" s="12">
        <f>general_device_image.description</f>
        <v>0</v>
      </c>
      <c r="FPP186" s="12">
        <f>general_device_image.description</f>
        <v>0</v>
      </c>
      <c r="FPQ186" s="12">
        <f>general_device_image.description</f>
        <v>0</v>
      </c>
      <c r="FPR186" s="12">
        <f>general_device_image.description</f>
        <v>0</v>
      </c>
      <c r="FPS186" s="12">
        <f>general_device_image.description</f>
        <v>0</v>
      </c>
      <c r="FPT186" s="12">
        <f>general_device_image.description</f>
        <v>0</v>
      </c>
      <c r="FPU186" s="12">
        <f>general_device_image.description</f>
        <v>0</v>
      </c>
      <c r="FPV186" s="12">
        <f>general_device_image.description</f>
        <v>0</v>
      </c>
      <c r="FPW186" s="12">
        <f>general_device_image.description</f>
        <v>0</v>
      </c>
      <c r="FPX186" s="12">
        <f>general_device_image.description</f>
        <v>0</v>
      </c>
      <c r="FPY186" s="12">
        <f>general_device_image.description</f>
        <v>0</v>
      </c>
      <c r="FPZ186" s="12">
        <f>general_device_image.description</f>
        <v>0</v>
      </c>
      <c r="FQA186" s="12">
        <f>general_device_image.description</f>
        <v>0</v>
      </c>
      <c r="FQB186" s="12">
        <f>general_device_image.description</f>
        <v>0</v>
      </c>
      <c r="FQC186" s="12">
        <f>general_device_image.description</f>
        <v>0</v>
      </c>
      <c r="FQD186" s="12">
        <f>general_device_image.description</f>
        <v>0</v>
      </c>
      <c r="FQE186" s="12">
        <f>general_device_image.description</f>
        <v>0</v>
      </c>
      <c r="FQF186" s="12">
        <f>general_device_image.description</f>
        <v>0</v>
      </c>
      <c r="FQG186" s="12">
        <f>general_device_image.description</f>
        <v>0</v>
      </c>
      <c r="FQH186" s="12">
        <f>general_device_image.description</f>
        <v>0</v>
      </c>
      <c r="FQI186" s="12">
        <f>general_device_image.description</f>
        <v>0</v>
      </c>
      <c r="FQJ186" s="12">
        <f>general_device_image.description</f>
        <v>0</v>
      </c>
      <c r="FQK186" s="12">
        <f>general_device_image.description</f>
        <v>0</v>
      </c>
      <c r="FQL186" s="12">
        <f>general_device_image.description</f>
        <v>0</v>
      </c>
      <c r="FQM186" s="12">
        <f>general_device_image.description</f>
        <v>0</v>
      </c>
      <c r="FQN186" s="12">
        <f>general_device_image.description</f>
        <v>0</v>
      </c>
      <c r="FQO186" s="12">
        <f>general_device_image.description</f>
        <v>0</v>
      </c>
      <c r="FQP186" s="12">
        <f>general_device_image.description</f>
        <v>0</v>
      </c>
      <c r="FQQ186" s="12">
        <f>general_device_image.description</f>
        <v>0</v>
      </c>
      <c r="FQR186" s="12">
        <f>general_device_image.description</f>
        <v>0</v>
      </c>
      <c r="FQS186" s="12">
        <f>general_device_image.description</f>
        <v>0</v>
      </c>
      <c r="FQT186" s="12">
        <f>general_device_image.description</f>
        <v>0</v>
      </c>
      <c r="FQU186" s="12">
        <f>general_device_image.description</f>
        <v>0</v>
      </c>
      <c r="FQV186" s="12">
        <f>general_device_image.description</f>
        <v>0</v>
      </c>
      <c r="FQW186" s="12">
        <f>general_device_image.description</f>
        <v>0</v>
      </c>
      <c r="FQX186" s="12">
        <f>general_device_image.description</f>
        <v>0</v>
      </c>
      <c r="FQY186" s="12">
        <f>general_device_image.description</f>
        <v>0</v>
      </c>
      <c r="FQZ186" s="12">
        <f>general_device_image.description</f>
        <v>0</v>
      </c>
      <c r="FRA186" s="12">
        <f>general_device_image.description</f>
        <v>0</v>
      </c>
      <c r="FRB186" s="12">
        <f>general_device_image.description</f>
        <v>0</v>
      </c>
      <c r="FRC186" s="12">
        <f>general_device_image.description</f>
        <v>0</v>
      </c>
      <c r="FRD186" s="12">
        <f>general_device_image.description</f>
        <v>0</v>
      </c>
      <c r="FRE186" s="12">
        <f>general_device_image.description</f>
        <v>0</v>
      </c>
      <c r="FRF186" s="12">
        <f>general_device_image.description</f>
        <v>0</v>
      </c>
      <c r="FRG186" s="12">
        <f>general_device_image.description</f>
        <v>0</v>
      </c>
      <c r="FRH186" s="12">
        <f>general_device_image.description</f>
        <v>0</v>
      </c>
      <c r="FRI186" s="12">
        <f>general_device_image.description</f>
        <v>0</v>
      </c>
      <c r="FRJ186" s="12">
        <f>general_device_image.description</f>
        <v>0</v>
      </c>
      <c r="FRK186" s="12">
        <f>general_device_image.description</f>
        <v>0</v>
      </c>
      <c r="FRL186" s="12">
        <f>general_device_image.description</f>
        <v>0</v>
      </c>
      <c r="FRM186" s="12">
        <f>general_device_image.description</f>
        <v>0</v>
      </c>
      <c r="FRN186" s="12">
        <f>general_device_image.description</f>
        <v>0</v>
      </c>
      <c r="FRO186" s="12">
        <f>general_device_image.description</f>
        <v>0</v>
      </c>
      <c r="FRP186" s="12">
        <f>general_device_image.description</f>
        <v>0</v>
      </c>
      <c r="FRQ186" s="12">
        <f>general_device_image.description</f>
        <v>0</v>
      </c>
      <c r="FRR186" s="12">
        <f>general_device_image.description</f>
        <v>0</v>
      </c>
      <c r="FRS186" s="12">
        <f>general_device_image.description</f>
        <v>0</v>
      </c>
      <c r="FRT186" s="12">
        <f>general_device_image.description</f>
        <v>0</v>
      </c>
      <c r="FRU186" s="12">
        <f>general_device_image.description</f>
        <v>0</v>
      </c>
      <c r="FRV186" s="12">
        <f>general_device_image.description</f>
        <v>0</v>
      </c>
      <c r="FRW186" s="12">
        <f>general_device_image.description</f>
        <v>0</v>
      </c>
      <c r="FRX186" s="12">
        <f>general_device_image.description</f>
        <v>0</v>
      </c>
      <c r="FRY186" s="12">
        <f>general_device_image.description</f>
        <v>0</v>
      </c>
      <c r="FRZ186" s="12">
        <f>general_device_image.description</f>
        <v>0</v>
      </c>
      <c r="FSA186" s="12">
        <f>general_device_image.description</f>
        <v>0</v>
      </c>
      <c r="FSB186" s="12">
        <f>general_device_image.description</f>
        <v>0</v>
      </c>
      <c r="FSC186" s="12">
        <f>general_device_image.description</f>
        <v>0</v>
      </c>
      <c r="FSD186" s="12">
        <f>general_device_image.description</f>
        <v>0</v>
      </c>
      <c r="FSE186" s="12">
        <f>general_device_image.description</f>
        <v>0</v>
      </c>
      <c r="FSF186" s="12">
        <f>general_device_image.description</f>
        <v>0</v>
      </c>
      <c r="FSG186" s="12">
        <f>general_device_image.description</f>
        <v>0</v>
      </c>
      <c r="FSH186" s="12">
        <f>general_device_image.description</f>
        <v>0</v>
      </c>
      <c r="FSI186" s="12">
        <f>general_device_image.description</f>
        <v>0</v>
      </c>
      <c r="FSJ186" s="12">
        <f>general_device_image.description</f>
        <v>0</v>
      </c>
      <c r="FSK186" s="12">
        <f>general_device_image.description</f>
        <v>0</v>
      </c>
      <c r="FSL186" s="12">
        <f>general_device_image.description</f>
        <v>0</v>
      </c>
      <c r="FSM186" s="12">
        <f>general_device_image.description</f>
        <v>0</v>
      </c>
      <c r="FSN186" s="12">
        <f>general_device_image.description</f>
        <v>0</v>
      </c>
      <c r="FSO186" s="12">
        <f>general_device_image.description</f>
        <v>0</v>
      </c>
      <c r="FSP186" s="12">
        <f>general_device_image.description</f>
        <v>0</v>
      </c>
      <c r="FSQ186" s="12">
        <f>general_device_image.description</f>
        <v>0</v>
      </c>
      <c r="FSR186" s="12">
        <f>general_device_image.description</f>
        <v>0</v>
      </c>
      <c r="FSS186" s="12">
        <f>general_device_image.description</f>
        <v>0</v>
      </c>
      <c r="FST186" s="12">
        <f>general_device_image.description</f>
        <v>0</v>
      </c>
      <c r="FSU186" s="12">
        <f>general_device_image.description</f>
        <v>0</v>
      </c>
      <c r="FSV186" s="12">
        <f>general_device_image.description</f>
        <v>0</v>
      </c>
      <c r="FSW186" s="12">
        <f>general_device_image.description</f>
        <v>0</v>
      </c>
      <c r="FSX186" s="12">
        <f>general_device_image.description</f>
        <v>0</v>
      </c>
      <c r="FSY186" s="12">
        <f>general_device_image.description</f>
        <v>0</v>
      </c>
      <c r="FSZ186" s="12">
        <f>general_device_image.description</f>
        <v>0</v>
      </c>
      <c r="FTA186" s="12">
        <f>general_device_image.description</f>
        <v>0</v>
      </c>
      <c r="FTB186" s="12">
        <f>general_device_image.description</f>
        <v>0</v>
      </c>
      <c r="FTC186" s="12">
        <f>general_device_image.description</f>
        <v>0</v>
      </c>
      <c r="FTD186" s="12">
        <f>general_device_image.description</f>
        <v>0</v>
      </c>
      <c r="FTE186" s="12">
        <f>general_device_image.description</f>
        <v>0</v>
      </c>
      <c r="FTF186" s="12">
        <f>general_device_image.description</f>
        <v>0</v>
      </c>
      <c r="FTG186" s="12">
        <f>general_device_image.description</f>
        <v>0</v>
      </c>
      <c r="FTH186" s="12">
        <f>general_device_image.description</f>
        <v>0</v>
      </c>
      <c r="FTI186" s="12">
        <f>general_device_image.description</f>
        <v>0</v>
      </c>
      <c r="FTJ186" s="12">
        <f>general_device_image.description</f>
        <v>0</v>
      </c>
      <c r="FTK186" s="12">
        <f>general_device_image.description</f>
        <v>0</v>
      </c>
      <c r="FTL186" s="12">
        <f>general_device_image.description</f>
        <v>0</v>
      </c>
      <c r="FTM186" s="12">
        <f>general_device_image.description</f>
        <v>0</v>
      </c>
      <c r="FTN186" s="12">
        <f>general_device_image.description</f>
        <v>0</v>
      </c>
      <c r="FTO186" s="12">
        <f>general_device_image.description</f>
        <v>0</v>
      </c>
      <c r="FTP186" s="12">
        <f>general_device_image.description</f>
        <v>0</v>
      </c>
      <c r="FTQ186" s="12">
        <f>general_device_image.description</f>
        <v>0</v>
      </c>
      <c r="FTR186" s="12">
        <f>general_device_image.description</f>
        <v>0</v>
      </c>
      <c r="FTS186" s="12">
        <f>general_device_image.description</f>
        <v>0</v>
      </c>
      <c r="FTT186" s="12">
        <f>general_device_image.description</f>
        <v>0</v>
      </c>
      <c r="FTU186" s="12">
        <f>general_device_image.description</f>
        <v>0</v>
      </c>
      <c r="FTV186" s="12">
        <f>general_device_image.description</f>
        <v>0</v>
      </c>
      <c r="FTW186" s="12">
        <f>general_device_image.description</f>
        <v>0</v>
      </c>
      <c r="FTX186" s="12">
        <f>general_device_image.description</f>
        <v>0</v>
      </c>
      <c r="FTY186" s="12">
        <f>general_device_image.description</f>
        <v>0</v>
      </c>
      <c r="FTZ186" s="12">
        <f>general_device_image.description</f>
        <v>0</v>
      </c>
      <c r="FUA186" s="12">
        <f>general_device_image.description</f>
        <v>0</v>
      </c>
      <c r="FUB186" s="12">
        <f>general_device_image.description</f>
        <v>0</v>
      </c>
      <c r="FUC186" s="12">
        <f>general_device_image.description</f>
        <v>0</v>
      </c>
      <c r="FUD186" s="12">
        <f>general_device_image.description</f>
        <v>0</v>
      </c>
      <c r="FUE186" s="12">
        <f>general_device_image.description</f>
        <v>0</v>
      </c>
      <c r="FUF186" s="12">
        <f>general_device_image.description</f>
        <v>0</v>
      </c>
      <c r="FUG186" s="12">
        <f>general_device_image.description</f>
        <v>0</v>
      </c>
      <c r="FUH186" s="12">
        <f>general_device_image.description</f>
        <v>0</v>
      </c>
      <c r="FUI186" s="12">
        <f>general_device_image.description</f>
        <v>0</v>
      </c>
      <c r="FUJ186" s="12">
        <f>general_device_image.description</f>
        <v>0</v>
      </c>
      <c r="FUK186" s="12">
        <f>general_device_image.description</f>
        <v>0</v>
      </c>
      <c r="FUL186" s="12">
        <f>general_device_image.description</f>
        <v>0</v>
      </c>
      <c r="FUM186" s="12">
        <f>general_device_image.description</f>
        <v>0</v>
      </c>
      <c r="FUN186" s="12">
        <f>general_device_image.description</f>
        <v>0</v>
      </c>
      <c r="FUO186" s="12">
        <f>general_device_image.description</f>
        <v>0</v>
      </c>
      <c r="FUP186" s="12">
        <f>general_device_image.description</f>
        <v>0</v>
      </c>
      <c r="FUQ186" s="12">
        <f>general_device_image.description</f>
        <v>0</v>
      </c>
      <c r="FUR186" s="12">
        <f>general_device_image.description</f>
        <v>0</v>
      </c>
      <c r="FUS186" s="12">
        <f>general_device_image.description</f>
        <v>0</v>
      </c>
      <c r="FUT186" s="12">
        <f>general_device_image.description</f>
        <v>0</v>
      </c>
      <c r="FUU186" s="12">
        <f>general_device_image.description</f>
        <v>0</v>
      </c>
      <c r="FUV186" s="12">
        <f>general_device_image.description</f>
        <v>0</v>
      </c>
      <c r="FUW186" s="12">
        <f>general_device_image.description</f>
        <v>0</v>
      </c>
      <c r="FUX186" s="12">
        <f>general_device_image.description</f>
        <v>0</v>
      </c>
      <c r="FUY186" s="12">
        <f>general_device_image.description</f>
        <v>0</v>
      </c>
      <c r="FUZ186" s="12">
        <f>general_device_image.description</f>
        <v>0</v>
      </c>
      <c r="FVA186" s="12">
        <f>general_device_image.description</f>
        <v>0</v>
      </c>
      <c r="FVB186" s="12">
        <f>general_device_image.description</f>
        <v>0</v>
      </c>
      <c r="FVC186" s="12">
        <f>general_device_image.description</f>
        <v>0</v>
      </c>
      <c r="FVD186" s="12">
        <f>general_device_image.description</f>
        <v>0</v>
      </c>
      <c r="FVE186" s="12">
        <f>general_device_image.description</f>
        <v>0</v>
      </c>
      <c r="FVF186" s="12">
        <f>general_device_image.description</f>
        <v>0</v>
      </c>
      <c r="FVG186" s="12">
        <f>general_device_image.description</f>
        <v>0</v>
      </c>
      <c r="FVH186" s="12">
        <f>general_device_image.description</f>
        <v>0</v>
      </c>
      <c r="FVI186" s="12">
        <f>general_device_image.description</f>
        <v>0</v>
      </c>
      <c r="FVJ186" s="12">
        <f>general_device_image.description</f>
        <v>0</v>
      </c>
      <c r="FVK186" s="12">
        <f>general_device_image.description</f>
        <v>0</v>
      </c>
      <c r="FVL186" s="12">
        <f>general_device_image.description</f>
        <v>0</v>
      </c>
      <c r="FVM186" s="12">
        <f>general_device_image.description</f>
        <v>0</v>
      </c>
      <c r="FVN186" s="12">
        <f>general_device_image.description</f>
        <v>0</v>
      </c>
      <c r="FVO186" s="12">
        <f>general_device_image.description</f>
        <v>0</v>
      </c>
      <c r="FVP186" s="12">
        <f>general_device_image.description</f>
        <v>0</v>
      </c>
      <c r="FVQ186" s="12">
        <f>general_device_image.description</f>
        <v>0</v>
      </c>
      <c r="FVR186" s="12">
        <f>general_device_image.description</f>
        <v>0</v>
      </c>
      <c r="FVS186" s="12">
        <f>general_device_image.description</f>
        <v>0</v>
      </c>
      <c r="FVT186" s="12">
        <f>general_device_image.description</f>
        <v>0</v>
      </c>
      <c r="FVU186" s="12">
        <f>general_device_image.description</f>
        <v>0</v>
      </c>
      <c r="FVV186" s="12">
        <f>general_device_image.description</f>
        <v>0</v>
      </c>
      <c r="FVW186" s="12">
        <f>general_device_image.description</f>
        <v>0</v>
      </c>
      <c r="FVX186" s="12">
        <f>general_device_image.description</f>
        <v>0</v>
      </c>
      <c r="FVY186" s="12">
        <f>general_device_image.description</f>
        <v>0</v>
      </c>
      <c r="FVZ186" s="12">
        <f>general_device_image.description</f>
        <v>0</v>
      </c>
      <c r="FWA186" s="12">
        <f>general_device_image.description</f>
        <v>0</v>
      </c>
      <c r="FWB186" s="12">
        <f>general_device_image.description</f>
        <v>0</v>
      </c>
      <c r="FWC186" s="12">
        <f>general_device_image.description</f>
        <v>0</v>
      </c>
      <c r="FWD186" s="12">
        <f>general_device_image.description</f>
        <v>0</v>
      </c>
      <c r="FWE186" s="12">
        <f>general_device_image.description</f>
        <v>0</v>
      </c>
      <c r="FWF186" s="12">
        <f>general_device_image.description</f>
        <v>0</v>
      </c>
      <c r="FWG186" s="12">
        <f>general_device_image.description</f>
        <v>0</v>
      </c>
      <c r="FWH186" s="12">
        <f>general_device_image.description</f>
        <v>0</v>
      </c>
      <c r="FWI186" s="12">
        <f>general_device_image.description</f>
        <v>0</v>
      </c>
      <c r="FWJ186" s="12">
        <f>general_device_image.description</f>
        <v>0</v>
      </c>
      <c r="FWK186" s="12">
        <f>general_device_image.description</f>
        <v>0</v>
      </c>
      <c r="FWL186" s="12">
        <f>general_device_image.description</f>
        <v>0</v>
      </c>
      <c r="FWM186" s="12">
        <f>general_device_image.description</f>
        <v>0</v>
      </c>
      <c r="FWN186" s="12">
        <f>general_device_image.description</f>
        <v>0</v>
      </c>
      <c r="FWO186" s="12">
        <f>general_device_image.description</f>
        <v>0</v>
      </c>
      <c r="FWP186" s="12">
        <f>general_device_image.description</f>
        <v>0</v>
      </c>
      <c r="FWQ186" s="12">
        <f>general_device_image.description</f>
        <v>0</v>
      </c>
      <c r="FWR186" s="12">
        <f>general_device_image.description</f>
        <v>0</v>
      </c>
      <c r="FWS186" s="12">
        <f>general_device_image.description</f>
        <v>0</v>
      </c>
      <c r="FWT186" s="12">
        <f>general_device_image.description</f>
        <v>0</v>
      </c>
      <c r="FWU186" s="12">
        <f>general_device_image.description</f>
        <v>0</v>
      </c>
      <c r="FWV186" s="12">
        <f>general_device_image.description</f>
        <v>0</v>
      </c>
      <c r="FWW186" s="12">
        <f>general_device_image.description</f>
        <v>0</v>
      </c>
      <c r="FWX186" s="12">
        <f>general_device_image.description</f>
        <v>0</v>
      </c>
      <c r="FWY186" s="12">
        <f>general_device_image.description</f>
        <v>0</v>
      </c>
      <c r="FWZ186" s="12">
        <f>general_device_image.description</f>
        <v>0</v>
      </c>
      <c r="FXA186" s="12">
        <f>general_device_image.description</f>
        <v>0</v>
      </c>
      <c r="FXB186" s="12">
        <f>general_device_image.description</f>
        <v>0</v>
      </c>
      <c r="FXC186" s="12">
        <f>general_device_image.description</f>
        <v>0</v>
      </c>
      <c r="FXD186" s="12">
        <f>general_device_image.description</f>
        <v>0</v>
      </c>
      <c r="FXE186" s="12">
        <f>general_device_image.description</f>
        <v>0</v>
      </c>
      <c r="FXF186" s="12">
        <f>general_device_image.description</f>
        <v>0</v>
      </c>
      <c r="FXG186" s="12">
        <f>general_device_image.description</f>
        <v>0</v>
      </c>
      <c r="FXH186" s="12">
        <f>general_device_image.description</f>
        <v>0</v>
      </c>
      <c r="FXI186" s="12">
        <f>general_device_image.description</f>
        <v>0</v>
      </c>
      <c r="FXJ186" s="12">
        <f>general_device_image.description</f>
        <v>0</v>
      </c>
      <c r="FXK186" s="12">
        <f>general_device_image.description</f>
        <v>0</v>
      </c>
      <c r="FXL186" s="12">
        <f>general_device_image.description</f>
        <v>0</v>
      </c>
      <c r="FXM186" s="12">
        <f>general_device_image.description</f>
        <v>0</v>
      </c>
      <c r="FXN186" s="12">
        <f>general_device_image.description</f>
        <v>0</v>
      </c>
      <c r="FXO186" s="12">
        <f>general_device_image.description</f>
        <v>0</v>
      </c>
      <c r="FXP186" s="12">
        <f>general_device_image.description</f>
        <v>0</v>
      </c>
      <c r="FXQ186" s="12">
        <f>general_device_image.description</f>
        <v>0</v>
      </c>
      <c r="FXR186" s="12">
        <f>general_device_image.description</f>
        <v>0</v>
      </c>
      <c r="FXS186" s="12">
        <f>general_device_image.description</f>
        <v>0</v>
      </c>
      <c r="FXT186" s="12">
        <f>general_device_image.description</f>
        <v>0</v>
      </c>
      <c r="FXU186" s="12">
        <f>general_device_image.description</f>
        <v>0</v>
      </c>
      <c r="FXV186" s="12">
        <f>general_device_image.description</f>
        <v>0</v>
      </c>
      <c r="FXW186" s="12">
        <f>general_device_image.description</f>
        <v>0</v>
      </c>
      <c r="FXX186" s="12">
        <f>general_device_image.description</f>
        <v>0</v>
      </c>
      <c r="FXY186" s="12">
        <f>general_device_image.description</f>
        <v>0</v>
      </c>
      <c r="FXZ186" s="12">
        <f>general_device_image.description</f>
        <v>0</v>
      </c>
      <c r="FYA186" s="12">
        <f>general_device_image.description</f>
        <v>0</v>
      </c>
      <c r="FYB186" s="12">
        <f>general_device_image.description</f>
        <v>0</v>
      </c>
      <c r="FYC186" s="12">
        <f>general_device_image.description</f>
        <v>0</v>
      </c>
      <c r="FYD186" s="12">
        <f>general_device_image.description</f>
        <v>0</v>
      </c>
      <c r="FYE186" s="12">
        <f>general_device_image.description</f>
        <v>0</v>
      </c>
      <c r="FYF186" s="12">
        <f>general_device_image.description</f>
        <v>0</v>
      </c>
      <c r="FYG186" s="12">
        <f>general_device_image.description</f>
        <v>0</v>
      </c>
      <c r="FYH186" s="12">
        <f>general_device_image.description</f>
        <v>0</v>
      </c>
      <c r="FYI186" s="12">
        <f>general_device_image.description</f>
        <v>0</v>
      </c>
      <c r="FYJ186" s="12">
        <f>general_device_image.description</f>
        <v>0</v>
      </c>
      <c r="FYK186" s="12">
        <f>general_device_image.description</f>
        <v>0</v>
      </c>
      <c r="FYL186" s="12">
        <f>general_device_image.description</f>
        <v>0</v>
      </c>
      <c r="FYM186" s="12">
        <f>general_device_image.description</f>
        <v>0</v>
      </c>
      <c r="FYN186" s="12">
        <f>general_device_image.description</f>
        <v>0</v>
      </c>
      <c r="FYO186" s="12">
        <f>general_device_image.description</f>
        <v>0</v>
      </c>
      <c r="FYP186" s="12">
        <f>general_device_image.description</f>
        <v>0</v>
      </c>
      <c r="FYQ186" s="12">
        <f>general_device_image.description</f>
        <v>0</v>
      </c>
      <c r="FYR186" s="12">
        <f>general_device_image.description</f>
        <v>0</v>
      </c>
      <c r="FYS186" s="12">
        <f>general_device_image.description</f>
        <v>0</v>
      </c>
      <c r="FYT186" s="12">
        <f>general_device_image.description</f>
        <v>0</v>
      </c>
      <c r="FYU186" s="12">
        <f>general_device_image.description</f>
        <v>0</v>
      </c>
      <c r="FYV186" s="12">
        <f>general_device_image.description</f>
        <v>0</v>
      </c>
      <c r="FYW186" s="12">
        <f>general_device_image.description</f>
        <v>0</v>
      </c>
      <c r="FYX186" s="12">
        <f>general_device_image.description</f>
        <v>0</v>
      </c>
      <c r="FYY186" s="12">
        <f>general_device_image.description</f>
        <v>0</v>
      </c>
      <c r="FYZ186" s="12">
        <f>general_device_image.description</f>
        <v>0</v>
      </c>
      <c r="FZA186" s="12">
        <f>general_device_image.description</f>
        <v>0</v>
      </c>
      <c r="FZB186" s="12">
        <f>general_device_image.description</f>
        <v>0</v>
      </c>
      <c r="FZC186" s="12">
        <f>general_device_image.description</f>
        <v>0</v>
      </c>
      <c r="FZD186" s="12">
        <f>general_device_image.description</f>
        <v>0</v>
      </c>
      <c r="FZE186" s="12">
        <f>general_device_image.description</f>
        <v>0</v>
      </c>
      <c r="FZF186" s="12">
        <f>general_device_image.description</f>
        <v>0</v>
      </c>
      <c r="FZG186" s="12">
        <f>general_device_image.description</f>
        <v>0</v>
      </c>
      <c r="FZH186" s="12">
        <f>general_device_image.description</f>
        <v>0</v>
      </c>
      <c r="FZI186" s="12">
        <f>general_device_image.description</f>
        <v>0</v>
      </c>
      <c r="FZJ186" s="12">
        <f>general_device_image.description</f>
        <v>0</v>
      </c>
      <c r="FZK186" s="12">
        <f>general_device_image.description</f>
        <v>0</v>
      </c>
      <c r="FZL186" s="12">
        <f>general_device_image.description</f>
        <v>0</v>
      </c>
      <c r="FZM186" s="12">
        <f>general_device_image.description</f>
        <v>0</v>
      </c>
      <c r="FZN186" s="12">
        <f>general_device_image.description</f>
        <v>0</v>
      </c>
      <c r="FZO186" s="12">
        <f>general_device_image.description</f>
        <v>0</v>
      </c>
      <c r="FZP186" s="12">
        <f>general_device_image.description</f>
        <v>0</v>
      </c>
      <c r="FZQ186" s="12">
        <f>general_device_image.description</f>
        <v>0</v>
      </c>
      <c r="FZR186" s="12">
        <f>general_device_image.description</f>
        <v>0</v>
      </c>
      <c r="FZS186" s="12">
        <f>general_device_image.description</f>
        <v>0</v>
      </c>
      <c r="FZT186" s="12">
        <f>general_device_image.description</f>
        <v>0</v>
      </c>
      <c r="FZU186" s="12">
        <f>general_device_image.description</f>
        <v>0</v>
      </c>
      <c r="FZV186" s="12">
        <f>general_device_image.description</f>
        <v>0</v>
      </c>
      <c r="FZW186" s="12">
        <f>general_device_image.description</f>
        <v>0</v>
      </c>
      <c r="FZX186" s="12">
        <f>general_device_image.description</f>
        <v>0</v>
      </c>
      <c r="FZY186" s="12">
        <f>general_device_image.description</f>
        <v>0</v>
      </c>
      <c r="FZZ186" s="12">
        <f>general_device_image.description</f>
        <v>0</v>
      </c>
      <c r="GAA186" s="12">
        <f>general_device_image.description</f>
        <v>0</v>
      </c>
      <c r="GAB186" s="12">
        <f>general_device_image.description</f>
        <v>0</v>
      </c>
      <c r="GAC186" s="12">
        <f>general_device_image.description</f>
        <v>0</v>
      </c>
      <c r="GAD186" s="12">
        <f>general_device_image.description</f>
        <v>0</v>
      </c>
      <c r="GAE186" s="12">
        <f>general_device_image.description</f>
        <v>0</v>
      </c>
      <c r="GAF186" s="12">
        <f>general_device_image.description</f>
        <v>0</v>
      </c>
      <c r="GAG186" s="12">
        <f>general_device_image.description</f>
        <v>0</v>
      </c>
      <c r="GAH186" s="12">
        <f>general_device_image.description</f>
        <v>0</v>
      </c>
      <c r="GAI186" s="12">
        <f>general_device_image.description</f>
        <v>0</v>
      </c>
      <c r="GAJ186" s="12">
        <f>general_device_image.description</f>
        <v>0</v>
      </c>
      <c r="GAK186" s="12">
        <f>general_device_image.description</f>
        <v>0</v>
      </c>
      <c r="GAL186" s="12">
        <f>general_device_image.description</f>
        <v>0</v>
      </c>
      <c r="GAM186" s="12">
        <f>general_device_image.description</f>
        <v>0</v>
      </c>
      <c r="GAN186" s="12">
        <f>general_device_image.description</f>
        <v>0</v>
      </c>
      <c r="GAO186" s="12">
        <f>general_device_image.description</f>
        <v>0</v>
      </c>
      <c r="GAP186" s="12">
        <f>general_device_image.description</f>
        <v>0</v>
      </c>
      <c r="GAQ186" s="12">
        <f>general_device_image.description</f>
        <v>0</v>
      </c>
      <c r="GAR186" s="12">
        <f>general_device_image.description</f>
        <v>0</v>
      </c>
      <c r="GAS186" s="12">
        <f>general_device_image.description</f>
        <v>0</v>
      </c>
      <c r="GAT186" s="12">
        <f>general_device_image.description</f>
        <v>0</v>
      </c>
      <c r="GAU186" s="12">
        <f>general_device_image.description</f>
        <v>0</v>
      </c>
      <c r="GAV186" s="12">
        <f>general_device_image.description</f>
        <v>0</v>
      </c>
      <c r="GAW186" s="12">
        <f>general_device_image.description</f>
        <v>0</v>
      </c>
      <c r="GAX186" s="12">
        <f>general_device_image.description</f>
        <v>0</v>
      </c>
      <c r="GAY186" s="12">
        <f>general_device_image.description</f>
        <v>0</v>
      </c>
      <c r="GAZ186" s="12">
        <f>general_device_image.description</f>
        <v>0</v>
      </c>
      <c r="GBA186" s="12">
        <f>general_device_image.description</f>
        <v>0</v>
      </c>
      <c r="GBB186" s="12">
        <f>general_device_image.description</f>
        <v>0</v>
      </c>
      <c r="GBC186" s="12">
        <f>general_device_image.description</f>
        <v>0</v>
      </c>
      <c r="GBD186" s="12">
        <f>general_device_image.description</f>
        <v>0</v>
      </c>
      <c r="GBE186" s="12">
        <f>general_device_image.description</f>
        <v>0</v>
      </c>
      <c r="GBF186" s="12">
        <f>general_device_image.description</f>
        <v>0</v>
      </c>
      <c r="GBG186" s="12">
        <f>general_device_image.description</f>
        <v>0</v>
      </c>
      <c r="GBH186" s="12">
        <f>general_device_image.description</f>
        <v>0</v>
      </c>
      <c r="GBI186" s="12">
        <f>general_device_image.description</f>
        <v>0</v>
      </c>
      <c r="GBJ186" s="12">
        <f>general_device_image.description</f>
        <v>0</v>
      </c>
      <c r="GBK186" s="12">
        <f>general_device_image.description</f>
        <v>0</v>
      </c>
      <c r="GBL186" s="12">
        <f>general_device_image.description</f>
        <v>0</v>
      </c>
      <c r="GBM186" s="12">
        <f>general_device_image.description</f>
        <v>0</v>
      </c>
      <c r="GBN186" s="12">
        <f>general_device_image.description</f>
        <v>0</v>
      </c>
      <c r="GBO186" s="12">
        <f>general_device_image.description</f>
        <v>0</v>
      </c>
      <c r="GBP186" s="12">
        <f>general_device_image.description</f>
        <v>0</v>
      </c>
      <c r="GBQ186" s="12">
        <f>general_device_image.description</f>
        <v>0</v>
      </c>
      <c r="GBR186" s="12">
        <f>general_device_image.description</f>
        <v>0</v>
      </c>
      <c r="GBS186" s="12">
        <f>general_device_image.description</f>
        <v>0</v>
      </c>
      <c r="GBT186" s="12">
        <f>general_device_image.description</f>
        <v>0</v>
      </c>
      <c r="GBU186" s="12">
        <f>general_device_image.description</f>
        <v>0</v>
      </c>
      <c r="GBV186" s="12">
        <f>general_device_image.description</f>
        <v>0</v>
      </c>
      <c r="GBW186" s="12">
        <f>general_device_image.description</f>
        <v>0</v>
      </c>
      <c r="GBX186" s="12">
        <f>general_device_image.description</f>
        <v>0</v>
      </c>
      <c r="GBY186" s="12">
        <f>general_device_image.description</f>
        <v>0</v>
      </c>
      <c r="GBZ186" s="12">
        <f>general_device_image.description</f>
        <v>0</v>
      </c>
      <c r="GCA186" s="12">
        <f>general_device_image.description</f>
        <v>0</v>
      </c>
      <c r="GCB186" s="12">
        <f>general_device_image.description</f>
        <v>0</v>
      </c>
      <c r="GCC186" s="12">
        <f>general_device_image.description</f>
        <v>0</v>
      </c>
      <c r="GCD186" s="12">
        <f>general_device_image.description</f>
        <v>0</v>
      </c>
      <c r="GCE186" s="12">
        <f>general_device_image.description</f>
        <v>0</v>
      </c>
      <c r="GCF186" s="12">
        <f>general_device_image.description</f>
        <v>0</v>
      </c>
      <c r="GCG186" s="12">
        <f>general_device_image.description</f>
        <v>0</v>
      </c>
      <c r="GCH186" s="12">
        <f>general_device_image.description</f>
        <v>0</v>
      </c>
      <c r="GCI186" s="12">
        <f>general_device_image.description</f>
        <v>0</v>
      </c>
      <c r="GCJ186" s="12">
        <f>general_device_image.description</f>
        <v>0</v>
      </c>
      <c r="GCK186" s="12">
        <f>general_device_image.description</f>
        <v>0</v>
      </c>
      <c r="GCL186" s="12">
        <f>general_device_image.description</f>
        <v>0</v>
      </c>
      <c r="GCM186" s="12">
        <f>general_device_image.description</f>
        <v>0</v>
      </c>
      <c r="GCN186" s="12">
        <f>general_device_image.description</f>
        <v>0</v>
      </c>
      <c r="GCO186" s="12">
        <f>general_device_image.description</f>
        <v>0</v>
      </c>
      <c r="GCP186" s="12">
        <f>general_device_image.description</f>
        <v>0</v>
      </c>
      <c r="GCQ186" s="12">
        <f>general_device_image.description</f>
        <v>0</v>
      </c>
      <c r="GCR186" s="12">
        <f>general_device_image.description</f>
        <v>0</v>
      </c>
      <c r="GCS186" s="12">
        <f>general_device_image.description</f>
        <v>0</v>
      </c>
      <c r="GCT186" s="12">
        <f>general_device_image.description</f>
        <v>0</v>
      </c>
      <c r="GCU186" s="12">
        <f>general_device_image.description</f>
        <v>0</v>
      </c>
      <c r="GCV186" s="12">
        <f>general_device_image.description</f>
        <v>0</v>
      </c>
      <c r="GCW186" s="12">
        <f>general_device_image.description</f>
        <v>0</v>
      </c>
      <c r="GCX186" s="12">
        <f>general_device_image.description</f>
        <v>0</v>
      </c>
      <c r="GCY186" s="12">
        <f>general_device_image.description</f>
        <v>0</v>
      </c>
      <c r="GCZ186" s="12">
        <f>general_device_image.description</f>
        <v>0</v>
      </c>
      <c r="GDA186" s="12">
        <f>general_device_image.description</f>
        <v>0</v>
      </c>
      <c r="GDB186" s="12">
        <f>general_device_image.description</f>
        <v>0</v>
      </c>
      <c r="GDC186" s="12">
        <f>general_device_image.description</f>
        <v>0</v>
      </c>
      <c r="GDD186" s="12">
        <f>general_device_image.description</f>
        <v>0</v>
      </c>
      <c r="GDE186" s="12">
        <f>general_device_image.description</f>
        <v>0</v>
      </c>
      <c r="GDF186" s="12">
        <f>general_device_image.description</f>
        <v>0</v>
      </c>
      <c r="GDG186" s="12">
        <f>general_device_image.description</f>
        <v>0</v>
      </c>
      <c r="GDH186" s="12">
        <f>general_device_image.description</f>
        <v>0</v>
      </c>
      <c r="GDI186" s="12">
        <f>general_device_image.description</f>
        <v>0</v>
      </c>
      <c r="GDJ186" s="12">
        <f>general_device_image.description</f>
        <v>0</v>
      </c>
      <c r="GDK186" s="12">
        <f>general_device_image.description</f>
        <v>0</v>
      </c>
      <c r="GDL186" s="12">
        <f>general_device_image.description</f>
        <v>0</v>
      </c>
      <c r="GDM186" s="12">
        <f>general_device_image.description</f>
        <v>0</v>
      </c>
      <c r="GDN186" s="12">
        <f>general_device_image.description</f>
        <v>0</v>
      </c>
      <c r="GDO186" s="12">
        <f>general_device_image.description</f>
        <v>0</v>
      </c>
      <c r="GDP186" s="12">
        <f>general_device_image.description</f>
        <v>0</v>
      </c>
      <c r="GDQ186" s="12">
        <f>general_device_image.description</f>
        <v>0</v>
      </c>
      <c r="GDR186" s="12">
        <f>general_device_image.description</f>
        <v>0</v>
      </c>
      <c r="GDS186" s="12">
        <f>general_device_image.description</f>
        <v>0</v>
      </c>
      <c r="GDT186" s="12">
        <f>general_device_image.description</f>
        <v>0</v>
      </c>
      <c r="GDU186" s="12">
        <f>general_device_image.description</f>
        <v>0</v>
      </c>
      <c r="GDV186" s="12">
        <f>general_device_image.description</f>
        <v>0</v>
      </c>
      <c r="GDW186" s="12">
        <f>general_device_image.description</f>
        <v>0</v>
      </c>
      <c r="GDX186" s="12">
        <f>general_device_image.description</f>
        <v>0</v>
      </c>
      <c r="GDY186" s="12">
        <f>general_device_image.description</f>
        <v>0</v>
      </c>
      <c r="GDZ186" s="12">
        <f>general_device_image.description</f>
        <v>0</v>
      </c>
      <c r="GEA186" s="12">
        <f>general_device_image.description</f>
        <v>0</v>
      </c>
      <c r="GEB186" s="12">
        <f>general_device_image.description</f>
        <v>0</v>
      </c>
      <c r="GEC186" s="12">
        <f>general_device_image.description</f>
        <v>0</v>
      </c>
      <c r="GED186" s="12">
        <f>general_device_image.description</f>
        <v>0</v>
      </c>
      <c r="GEE186" s="12">
        <f>general_device_image.description</f>
        <v>0</v>
      </c>
      <c r="GEF186" s="12">
        <f>general_device_image.description</f>
        <v>0</v>
      </c>
      <c r="GEG186" s="12">
        <f>general_device_image.description</f>
        <v>0</v>
      </c>
      <c r="GEH186" s="12">
        <f>general_device_image.description</f>
        <v>0</v>
      </c>
      <c r="GEI186" s="12">
        <f>general_device_image.description</f>
        <v>0</v>
      </c>
      <c r="GEJ186" s="12">
        <f>general_device_image.description</f>
        <v>0</v>
      </c>
      <c r="GEK186" s="12">
        <f>general_device_image.description</f>
        <v>0</v>
      </c>
      <c r="GEL186" s="12">
        <f>general_device_image.description</f>
        <v>0</v>
      </c>
      <c r="GEM186" s="12">
        <f>general_device_image.description</f>
        <v>0</v>
      </c>
      <c r="GEN186" s="12">
        <f>general_device_image.description</f>
        <v>0</v>
      </c>
      <c r="GEO186" s="12">
        <f>general_device_image.description</f>
        <v>0</v>
      </c>
      <c r="GEP186" s="12">
        <f>general_device_image.description</f>
        <v>0</v>
      </c>
      <c r="GEQ186" s="12">
        <f>general_device_image.description</f>
        <v>0</v>
      </c>
      <c r="GER186" s="12">
        <f>general_device_image.description</f>
        <v>0</v>
      </c>
      <c r="GES186" s="12">
        <f>general_device_image.description</f>
        <v>0</v>
      </c>
      <c r="GET186" s="12">
        <f>general_device_image.description</f>
        <v>0</v>
      </c>
      <c r="GEU186" s="12">
        <f>general_device_image.description</f>
        <v>0</v>
      </c>
      <c r="GEV186" s="12">
        <f>general_device_image.description</f>
        <v>0</v>
      </c>
      <c r="GEW186" s="12">
        <f>general_device_image.description</f>
        <v>0</v>
      </c>
      <c r="GEX186" s="12">
        <f>general_device_image.description</f>
        <v>0</v>
      </c>
      <c r="GEY186" s="12">
        <f>general_device_image.description</f>
        <v>0</v>
      </c>
      <c r="GEZ186" s="12">
        <f>general_device_image.description</f>
        <v>0</v>
      </c>
      <c r="GFA186" s="12">
        <f>general_device_image.description</f>
        <v>0</v>
      </c>
      <c r="GFB186" s="12">
        <f>general_device_image.description</f>
        <v>0</v>
      </c>
      <c r="GFC186" s="12">
        <f>general_device_image.description</f>
        <v>0</v>
      </c>
      <c r="GFD186" s="12">
        <f>general_device_image.description</f>
        <v>0</v>
      </c>
      <c r="GFE186" s="12">
        <f>general_device_image.description</f>
        <v>0</v>
      </c>
      <c r="GFF186" s="12">
        <f>general_device_image.description</f>
        <v>0</v>
      </c>
      <c r="GFG186" s="12">
        <f>general_device_image.description</f>
        <v>0</v>
      </c>
      <c r="GFH186" s="12">
        <f>general_device_image.description</f>
        <v>0</v>
      </c>
      <c r="GFI186" s="12">
        <f>general_device_image.description</f>
        <v>0</v>
      </c>
      <c r="GFJ186" s="12">
        <f>general_device_image.description</f>
        <v>0</v>
      </c>
      <c r="GFK186" s="12">
        <f>general_device_image.description</f>
        <v>0</v>
      </c>
      <c r="GFL186" s="12">
        <f>general_device_image.description</f>
        <v>0</v>
      </c>
      <c r="GFM186" s="12">
        <f>general_device_image.description</f>
        <v>0</v>
      </c>
      <c r="GFN186" s="12">
        <f>general_device_image.description</f>
        <v>0</v>
      </c>
      <c r="GFO186" s="12">
        <f>general_device_image.description</f>
        <v>0</v>
      </c>
      <c r="GFP186" s="12">
        <f>general_device_image.description</f>
        <v>0</v>
      </c>
      <c r="GFQ186" s="12">
        <f>general_device_image.description</f>
        <v>0</v>
      </c>
      <c r="GFR186" s="12">
        <f>general_device_image.description</f>
        <v>0</v>
      </c>
      <c r="GFS186" s="12">
        <f>general_device_image.description</f>
        <v>0</v>
      </c>
      <c r="GFT186" s="12">
        <f>general_device_image.description</f>
        <v>0</v>
      </c>
      <c r="GFU186" s="12">
        <f>general_device_image.description</f>
        <v>0</v>
      </c>
      <c r="GFV186" s="12">
        <f>general_device_image.description</f>
        <v>0</v>
      </c>
      <c r="GFW186" s="12">
        <f>general_device_image.description</f>
        <v>0</v>
      </c>
      <c r="GFX186" s="12">
        <f>general_device_image.description</f>
        <v>0</v>
      </c>
      <c r="GFY186" s="12">
        <f>general_device_image.description</f>
        <v>0</v>
      </c>
      <c r="GFZ186" s="12">
        <f>general_device_image.description</f>
        <v>0</v>
      </c>
      <c r="GGA186" s="12">
        <f>general_device_image.description</f>
        <v>0</v>
      </c>
      <c r="GGB186" s="12">
        <f>general_device_image.description</f>
        <v>0</v>
      </c>
      <c r="GGC186" s="12">
        <f>general_device_image.description</f>
        <v>0</v>
      </c>
      <c r="GGD186" s="12">
        <f>general_device_image.description</f>
        <v>0</v>
      </c>
      <c r="GGE186" s="12">
        <f>general_device_image.description</f>
        <v>0</v>
      </c>
      <c r="GGF186" s="12">
        <f>general_device_image.description</f>
        <v>0</v>
      </c>
      <c r="GGG186" s="12">
        <f>general_device_image.description</f>
        <v>0</v>
      </c>
      <c r="GGH186" s="12">
        <f>general_device_image.description</f>
        <v>0</v>
      </c>
      <c r="GGI186" s="12">
        <f>general_device_image.description</f>
        <v>0</v>
      </c>
      <c r="GGJ186" s="12">
        <f>general_device_image.description</f>
        <v>0</v>
      </c>
      <c r="GGK186" s="12">
        <f>general_device_image.description</f>
        <v>0</v>
      </c>
      <c r="GGL186" s="12">
        <f>general_device_image.description</f>
        <v>0</v>
      </c>
      <c r="GGM186" s="12">
        <f>general_device_image.description</f>
        <v>0</v>
      </c>
      <c r="GGN186" s="12">
        <f>general_device_image.description</f>
        <v>0</v>
      </c>
      <c r="GGO186" s="12">
        <f>general_device_image.description</f>
        <v>0</v>
      </c>
      <c r="GGP186" s="12">
        <f>general_device_image.description</f>
        <v>0</v>
      </c>
      <c r="GGQ186" s="12">
        <f>general_device_image.description</f>
        <v>0</v>
      </c>
      <c r="GGR186" s="12">
        <f>general_device_image.description</f>
        <v>0</v>
      </c>
      <c r="GGS186" s="12">
        <f>general_device_image.description</f>
        <v>0</v>
      </c>
      <c r="GGT186" s="12">
        <f>general_device_image.description</f>
        <v>0</v>
      </c>
      <c r="GGU186" s="12">
        <f>general_device_image.description</f>
        <v>0</v>
      </c>
      <c r="GGV186" s="12">
        <f>general_device_image.description</f>
        <v>0</v>
      </c>
      <c r="GGW186" s="12">
        <f>general_device_image.description</f>
        <v>0</v>
      </c>
      <c r="GGX186" s="12">
        <f>general_device_image.description</f>
        <v>0</v>
      </c>
      <c r="GGY186" s="12">
        <f>general_device_image.description</f>
        <v>0</v>
      </c>
      <c r="GGZ186" s="12">
        <f>general_device_image.description</f>
        <v>0</v>
      </c>
      <c r="GHA186" s="12">
        <f>general_device_image.description</f>
        <v>0</v>
      </c>
      <c r="GHB186" s="12">
        <f>general_device_image.description</f>
        <v>0</v>
      </c>
      <c r="GHC186" s="12">
        <f>general_device_image.description</f>
        <v>0</v>
      </c>
      <c r="GHD186" s="12">
        <f>general_device_image.description</f>
        <v>0</v>
      </c>
      <c r="GHE186" s="12">
        <f>general_device_image.description</f>
        <v>0</v>
      </c>
      <c r="GHF186" s="12">
        <f>general_device_image.description</f>
        <v>0</v>
      </c>
      <c r="GHG186" s="12">
        <f>general_device_image.description</f>
        <v>0</v>
      </c>
      <c r="GHH186" s="12">
        <f>general_device_image.description</f>
        <v>0</v>
      </c>
      <c r="GHI186" s="12">
        <f>general_device_image.description</f>
        <v>0</v>
      </c>
      <c r="GHJ186" s="12">
        <f>general_device_image.description</f>
        <v>0</v>
      </c>
      <c r="GHK186" s="12">
        <f>general_device_image.description</f>
        <v>0</v>
      </c>
      <c r="GHL186" s="12">
        <f>general_device_image.description</f>
        <v>0</v>
      </c>
      <c r="GHM186" s="12">
        <f>general_device_image.description</f>
        <v>0</v>
      </c>
      <c r="GHN186" s="12">
        <f>general_device_image.description</f>
        <v>0</v>
      </c>
      <c r="GHO186" s="12">
        <f>general_device_image.description</f>
        <v>0</v>
      </c>
      <c r="GHP186" s="12">
        <f>general_device_image.description</f>
        <v>0</v>
      </c>
      <c r="GHQ186" s="12">
        <f>general_device_image.description</f>
        <v>0</v>
      </c>
      <c r="GHR186" s="12">
        <f>general_device_image.description</f>
        <v>0</v>
      </c>
      <c r="GHS186" s="12">
        <f>general_device_image.description</f>
        <v>0</v>
      </c>
      <c r="GHT186" s="12">
        <f>general_device_image.description</f>
        <v>0</v>
      </c>
      <c r="GHU186" s="12">
        <f>general_device_image.description</f>
        <v>0</v>
      </c>
      <c r="GHV186" s="12">
        <f>general_device_image.description</f>
        <v>0</v>
      </c>
      <c r="GHW186" s="12">
        <f>general_device_image.description</f>
        <v>0</v>
      </c>
      <c r="GHX186" s="12">
        <f>general_device_image.description</f>
        <v>0</v>
      </c>
      <c r="GHY186" s="12">
        <f>general_device_image.description</f>
        <v>0</v>
      </c>
      <c r="GHZ186" s="12">
        <f>general_device_image.description</f>
        <v>0</v>
      </c>
      <c r="GIA186" s="12">
        <f>general_device_image.description</f>
        <v>0</v>
      </c>
      <c r="GIB186" s="12">
        <f>general_device_image.description</f>
        <v>0</v>
      </c>
      <c r="GIC186" s="12">
        <f>general_device_image.description</f>
        <v>0</v>
      </c>
      <c r="GID186" s="12">
        <f>general_device_image.description</f>
        <v>0</v>
      </c>
      <c r="GIE186" s="12">
        <f>general_device_image.description</f>
        <v>0</v>
      </c>
      <c r="GIF186" s="12">
        <f>general_device_image.description</f>
        <v>0</v>
      </c>
      <c r="GIG186" s="12">
        <f>general_device_image.description</f>
        <v>0</v>
      </c>
      <c r="GIH186" s="12">
        <f>general_device_image.description</f>
        <v>0</v>
      </c>
      <c r="GII186" s="12">
        <f>general_device_image.description</f>
        <v>0</v>
      </c>
      <c r="GIJ186" s="12">
        <f>general_device_image.description</f>
        <v>0</v>
      </c>
      <c r="GIK186" s="12">
        <f>general_device_image.description</f>
        <v>0</v>
      </c>
      <c r="GIL186" s="12">
        <f>general_device_image.description</f>
        <v>0</v>
      </c>
      <c r="GIM186" s="12">
        <f>general_device_image.description</f>
        <v>0</v>
      </c>
      <c r="GIN186" s="12">
        <f>general_device_image.description</f>
        <v>0</v>
      </c>
      <c r="GIO186" s="12">
        <f>general_device_image.description</f>
        <v>0</v>
      </c>
      <c r="GIP186" s="12">
        <f>general_device_image.description</f>
        <v>0</v>
      </c>
      <c r="GIQ186" s="12">
        <f>general_device_image.description</f>
        <v>0</v>
      </c>
      <c r="GIR186" s="12">
        <f>general_device_image.description</f>
        <v>0</v>
      </c>
      <c r="GIS186" s="12">
        <f>general_device_image.description</f>
        <v>0</v>
      </c>
      <c r="GIT186" s="12">
        <f>general_device_image.description</f>
        <v>0</v>
      </c>
      <c r="GIU186" s="12">
        <f>general_device_image.description</f>
        <v>0</v>
      </c>
      <c r="GIV186" s="12">
        <f>general_device_image.description</f>
        <v>0</v>
      </c>
      <c r="GIW186" s="12">
        <f>general_device_image.description</f>
        <v>0</v>
      </c>
      <c r="GIX186" s="12">
        <f>general_device_image.description</f>
        <v>0</v>
      </c>
      <c r="GIY186" s="12">
        <f>general_device_image.description</f>
        <v>0</v>
      </c>
      <c r="GIZ186" s="12">
        <f>general_device_image.description</f>
        <v>0</v>
      </c>
      <c r="GJA186" s="12">
        <f>general_device_image.description</f>
        <v>0</v>
      </c>
      <c r="GJB186" s="12">
        <f>general_device_image.description</f>
        <v>0</v>
      </c>
      <c r="GJC186" s="12">
        <f>general_device_image.description</f>
        <v>0</v>
      </c>
      <c r="GJD186" s="12">
        <f>general_device_image.description</f>
        <v>0</v>
      </c>
      <c r="GJE186" s="12">
        <f>general_device_image.description</f>
        <v>0</v>
      </c>
      <c r="GJF186" s="12">
        <f>general_device_image.description</f>
        <v>0</v>
      </c>
      <c r="GJG186" s="12">
        <f>general_device_image.description</f>
        <v>0</v>
      </c>
      <c r="GJH186" s="12">
        <f>general_device_image.description</f>
        <v>0</v>
      </c>
      <c r="GJI186" s="12">
        <f>general_device_image.description</f>
        <v>0</v>
      </c>
      <c r="GJJ186" s="12">
        <f>general_device_image.description</f>
        <v>0</v>
      </c>
      <c r="GJK186" s="12">
        <f>general_device_image.description</f>
        <v>0</v>
      </c>
      <c r="GJL186" s="12">
        <f>general_device_image.description</f>
        <v>0</v>
      </c>
      <c r="GJM186" s="12">
        <f>general_device_image.description</f>
        <v>0</v>
      </c>
      <c r="GJN186" s="12">
        <f>general_device_image.description</f>
        <v>0</v>
      </c>
      <c r="GJO186" s="12">
        <f>general_device_image.description</f>
        <v>0</v>
      </c>
      <c r="GJP186" s="12">
        <f>general_device_image.description</f>
        <v>0</v>
      </c>
      <c r="GJQ186" s="12">
        <f>general_device_image.description</f>
        <v>0</v>
      </c>
      <c r="GJR186" s="12">
        <f>general_device_image.description</f>
        <v>0</v>
      </c>
      <c r="GJS186" s="12">
        <f>general_device_image.description</f>
        <v>0</v>
      </c>
      <c r="GJT186" s="12">
        <f>general_device_image.description</f>
        <v>0</v>
      </c>
      <c r="GJU186" s="12">
        <f>general_device_image.description</f>
        <v>0</v>
      </c>
      <c r="GJV186" s="12">
        <f>general_device_image.description</f>
        <v>0</v>
      </c>
      <c r="GJW186" s="12">
        <f>general_device_image.description</f>
        <v>0</v>
      </c>
      <c r="GJX186" s="12">
        <f>general_device_image.description</f>
        <v>0</v>
      </c>
      <c r="GJY186" s="12">
        <f>general_device_image.description</f>
        <v>0</v>
      </c>
      <c r="GJZ186" s="12">
        <f>general_device_image.description</f>
        <v>0</v>
      </c>
      <c r="GKA186" s="12">
        <f>general_device_image.description</f>
        <v>0</v>
      </c>
      <c r="GKB186" s="12">
        <f>general_device_image.description</f>
        <v>0</v>
      </c>
      <c r="GKC186" s="12">
        <f>general_device_image.description</f>
        <v>0</v>
      </c>
      <c r="GKD186" s="12">
        <f>general_device_image.description</f>
        <v>0</v>
      </c>
      <c r="GKE186" s="12">
        <f>general_device_image.description</f>
        <v>0</v>
      </c>
      <c r="GKF186" s="12">
        <f>general_device_image.description</f>
        <v>0</v>
      </c>
      <c r="GKG186" s="12">
        <f>general_device_image.description</f>
        <v>0</v>
      </c>
      <c r="GKH186" s="12">
        <f>general_device_image.description</f>
        <v>0</v>
      </c>
      <c r="GKI186" s="12">
        <f>general_device_image.description</f>
        <v>0</v>
      </c>
      <c r="GKJ186" s="12">
        <f>general_device_image.description</f>
        <v>0</v>
      </c>
      <c r="GKK186" s="12">
        <f>general_device_image.description</f>
        <v>0</v>
      </c>
      <c r="GKL186" s="12">
        <f>general_device_image.description</f>
        <v>0</v>
      </c>
      <c r="GKM186" s="12">
        <f>general_device_image.description</f>
        <v>0</v>
      </c>
      <c r="GKN186" s="12">
        <f>general_device_image.description</f>
        <v>0</v>
      </c>
      <c r="GKO186" s="12">
        <f>general_device_image.description</f>
        <v>0</v>
      </c>
      <c r="GKP186" s="12">
        <f>general_device_image.description</f>
        <v>0</v>
      </c>
      <c r="GKQ186" s="12">
        <f>general_device_image.description</f>
        <v>0</v>
      </c>
      <c r="GKR186" s="12">
        <f>general_device_image.description</f>
        <v>0</v>
      </c>
      <c r="GKS186" s="12">
        <f>general_device_image.description</f>
        <v>0</v>
      </c>
      <c r="GKT186" s="12">
        <f>general_device_image.description</f>
        <v>0</v>
      </c>
      <c r="GKU186" s="12">
        <f>general_device_image.description</f>
        <v>0</v>
      </c>
      <c r="GKV186" s="12">
        <f>general_device_image.description</f>
        <v>0</v>
      </c>
      <c r="GKW186" s="12">
        <f>general_device_image.description</f>
        <v>0</v>
      </c>
      <c r="GKX186" s="12">
        <f>general_device_image.description</f>
        <v>0</v>
      </c>
      <c r="GKY186" s="12">
        <f>general_device_image.description</f>
        <v>0</v>
      </c>
      <c r="GKZ186" s="12">
        <f>general_device_image.description</f>
        <v>0</v>
      </c>
      <c r="GLA186" s="12">
        <f>general_device_image.description</f>
        <v>0</v>
      </c>
      <c r="GLB186" s="12">
        <f>general_device_image.description</f>
        <v>0</v>
      </c>
      <c r="GLC186" s="12">
        <f>general_device_image.description</f>
        <v>0</v>
      </c>
      <c r="GLD186" s="12">
        <f>general_device_image.description</f>
        <v>0</v>
      </c>
      <c r="GLE186" s="12">
        <f>general_device_image.description</f>
        <v>0</v>
      </c>
      <c r="GLF186" s="12">
        <f>general_device_image.description</f>
        <v>0</v>
      </c>
      <c r="GLG186" s="12">
        <f>general_device_image.description</f>
        <v>0</v>
      </c>
      <c r="GLH186" s="12">
        <f>general_device_image.description</f>
        <v>0</v>
      </c>
      <c r="GLI186" s="12">
        <f>general_device_image.description</f>
        <v>0</v>
      </c>
      <c r="GLJ186" s="12">
        <f>general_device_image.description</f>
        <v>0</v>
      </c>
      <c r="GLK186" s="12">
        <f>general_device_image.description</f>
        <v>0</v>
      </c>
      <c r="GLL186" s="12">
        <f>general_device_image.description</f>
        <v>0</v>
      </c>
      <c r="GLM186" s="12">
        <f>general_device_image.description</f>
        <v>0</v>
      </c>
      <c r="GLN186" s="12">
        <f>general_device_image.description</f>
        <v>0</v>
      </c>
      <c r="GLO186" s="12">
        <f>general_device_image.description</f>
        <v>0</v>
      </c>
      <c r="GLP186" s="12">
        <f>general_device_image.description</f>
        <v>0</v>
      </c>
      <c r="GLQ186" s="12">
        <f>general_device_image.description</f>
        <v>0</v>
      </c>
      <c r="GLR186" s="12">
        <f>general_device_image.description</f>
        <v>0</v>
      </c>
      <c r="GLS186" s="12">
        <f>general_device_image.description</f>
        <v>0</v>
      </c>
      <c r="GLT186" s="12">
        <f>general_device_image.description</f>
        <v>0</v>
      </c>
      <c r="GLU186" s="12">
        <f>general_device_image.description</f>
        <v>0</v>
      </c>
      <c r="GLV186" s="12">
        <f>general_device_image.description</f>
        <v>0</v>
      </c>
      <c r="GLW186" s="12">
        <f>general_device_image.description</f>
        <v>0</v>
      </c>
      <c r="GLX186" s="12">
        <f>general_device_image.description</f>
        <v>0</v>
      </c>
      <c r="GLY186" s="12">
        <f>general_device_image.description</f>
        <v>0</v>
      </c>
      <c r="GLZ186" s="12">
        <f>general_device_image.description</f>
        <v>0</v>
      </c>
      <c r="GMA186" s="12">
        <f>general_device_image.description</f>
        <v>0</v>
      </c>
      <c r="GMB186" s="12">
        <f>general_device_image.description</f>
        <v>0</v>
      </c>
      <c r="GMC186" s="12">
        <f>general_device_image.description</f>
        <v>0</v>
      </c>
      <c r="GMD186" s="12">
        <f>general_device_image.description</f>
        <v>0</v>
      </c>
      <c r="GME186" s="12">
        <f>general_device_image.description</f>
        <v>0</v>
      </c>
      <c r="GMF186" s="12">
        <f>general_device_image.description</f>
        <v>0</v>
      </c>
      <c r="GMG186" s="12">
        <f>general_device_image.description</f>
        <v>0</v>
      </c>
      <c r="GMH186" s="12">
        <f>general_device_image.description</f>
        <v>0</v>
      </c>
      <c r="GMI186" s="12">
        <f>general_device_image.description</f>
        <v>0</v>
      </c>
      <c r="GMJ186" s="12">
        <f>general_device_image.description</f>
        <v>0</v>
      </c>
      <c r="GMK186" s="12">
        <f>general_device_image.description</f>
        <v>0</v>
      </c>
      <c r="GML186" s="12">
        <f>general_device_image.description</f>
        <v>0</v>
      </c>
      <c r="GMM186" s="12">
        <f>general_device_image.description</f>
        <v>0</v>
      </c>
      <c r="GMN186" s="12">
        <f>general_device_image.description</f>
        <v>0</v>
      </c>
      <c r="GMO186" s="12">
        <f>general_device_image.description</f>
        <v>0</v>
      </c>
      <c r="GMP186" s="12">
        <f>general_device_image.description</f>
        <v>0</v>
      </c>
      <c r="GMQ186" s="12">
        <f>general_device_image.description</f>
        <v>0</v>
      </c>
      <c r="GMR186" s="12">
        <f>general_device_image.description</f>
        <v>0</v>
      </c>
      <c r="GMS186" s="12">
        <f>general_device_image.description</f>
        <v>0</v>
      </c>
      <c r="GMT186" s="12">
        <f>general_device_image.description</f>
        <v>0</v>
      </c>
      <c r="GMU186" s="12">
        <f>general_device_image.description</f>
        <v>0</v>
      </c>
      <c r="GMV186" s="12">
        <f>general_device_image.description</f>
        <v>0</v>
      </c>
      <c r="GMW186" s="12">
        <f>general_device_image.description</f>
        <v>0</v>
      </c>
      <c r="GMX186" s="12">
        <f>general_device_image.description</f>
        <v>0</v>
      </c>
      <c r="GMY186" s="12">
        <f>general_device_image.description</f>
        <v>0</v>
      </c>
      <c r="GMZ186" s="12">
        <f>general_device_image.description</f>
        <v>0</v>
      </c>
      <c r="GNA186" s="12">
        <f>general_device_image.description</f>
        <v>0</v>
      </c>
      <c r="GNB186" s="12">
        <f>general_device_image.description</f>
        <v>0</v>
      </c>
      <c r="GNC186" s="12">
        <f>general_device_image.description</f>
        <v>0</v>
      </c>
      <c r="GND186" s="12">
        <f>general_device_image.description</f>
        <v>0</v>
      </c>
      <c r="GNE186" s="12">
        <f>general_device_image.description</f>
        <v>0</v>
      </c>
      <c r="GNF186" s="12">
        <f>general_device_image.description</f>
        <v>0</v>
      </c>
      <c r="GNG186" s="12">
        <f>general_device_image.description</f>
        <v>0</v>
      </c>
      <c r="GNH186" s="12">
        <f>general_device_image.description</f>
        <v>0</v>
      </c>
      <c r="GNI186" s="12">
        <f>general_device_image.description</f>
        <v>0</v>
      </c>
      <c r="GNJ186" s="12">
        <f>general_device_image.description</f>
        <v>0</v>
      </c>
      <c r="GNK186" s="12">
        <f>general_device_image.description</f>
        <v>0</v>
      </c>
      <c r="GNL186" s="12">
        <f>general_device_image.description</f>
        <v>0</v>
      </c>
      <c r="GNM186" s="12">
        <f>general_device_image.description</f>
        <v>0</v>
      </c>
      <c r="GNN186" s="12">
        <f>general_device_image.description</f>
        <v>0</v>
      </c>
      <c r="GNO186" s="12">
        <f>general_device_image.description</f>
        <v>0</v>
      </c>
      <c r="GNP186" s="12">
        <f>general_device_image.description</f>
        <v>0</v>
      </c>
      <c r="GNQ186" s="12">
        <f>general_device_image.description</f>
        <v>0</v>
      </c>
      <c r="GNR186" s="12">
        <f>general_device_image.description</f>
        <v>0</v>
      </c>
      <c r="GNS186" s="12">
        <f>general_device_image.description</f>
        <v>0</v>
      </c>
      <c r="GNT186" s="12">
        <f>general_device_image.description</f>
        <v>0</v>
      </c>
      <c r="GNU186" s="12">
        <f>general_device_image.description</f>
        <v>0</v>
      </c>
      <c r="GNV186" s="12">
        <f>general_device_image.description</f>
        <v>0</v>
      </c>
      <c r="GNW186" s="12">
        <f>general_device_image.description</f>
        <v>0</v>
      </c>
      <c r="GNX186" s="12">
        <f>general_device_image.description</f>
        <v>0</v>
      </c>
      <c r="GNY186" s="12">
        <f>general_device_image.description</f>
        <v>0</v>
      </c>
      <c r="GNZ186" s="12">
        <f>general_device_image.description</f>
        <v>0</v>
      </c>
      <c r="GOA186" s="12">
        <f>general_device_image.description</f>
        <v>0</v>
      </c>
      <c r="GOB186" s="12">
        <f>general_device_image.description</f>
        <v>0</v>
      </c>
      <c r="GOC186" s="12">
        <f>general_device_image.description</f>
        <v>0</v>
      </c>
      <c r="GOD186" s="12">
        <f>general_device_image.description</f>
        <v>0</v>
      </c>
      <c r="GOE186" s="12">
        <f>general_device_image.description</f>
        <v>0</v>
      </c>
      <c r="GOF186" s="12">
        <f>general_device_image.description</f>
        <v>0</v>
      </c>
      <c r="GOG186" s="12">
        <f>general_device_image.description</f>
        <v>0</v>
      </c>
      <c r="GOH186" s="12">
        <f>general_device_image.description</f>
        <v>0</v>
      </c>
      <c r="GOI186" s="12">
        <f>general_device_image.description</f>
        <v>0</v>
      </c>
      <c r="GOJ186" s="12">
        <f>general_device_image.description</f>
        <v>0</v>
      </c>
      <c r="GOK186" s="12">
        <f>general_device_image.description</f>
        <v>0</v>
      </c>
      <c r="GOL186" s="12">
        <f>general_device_image.description</f>
        <v>0</v>
      </c>
      <c r="GOM186" s="12">
        <f>general_device_image.description</f>
        <v>0</v>
      </c>
      <c r="GON186" s="12">
        <f>general_device_image.description</f>
        <v>0</v>
      </c>
      <c r="GOO186" s="12">
        <f>general_device_image.description</f>
        <v>0</v>
      </c>
      <c r="GOP186" s="12">
        <f>general_device_image.description</f>
        <v>0</v>
      </c>
      <c r="GOQ186" s="12">
        <f>general_device_image.description</f>
        <v>0</v>
      </c>
      <c r="GOR186" s="12">
        <f>general_device_image.description</f>
        <v>0</v>
      </c>
      <c r="GOS186" s="12">
        <f>general_device_image.description</f>
        <v>0</v>
      </c>
      <c r="GOT186" s="12">
        <f>general_device_image.description</f>
        <v>0</v>
      </c>
      <c r="GOU186" s="12">
        <f>general_device_image.description</f>
        <v>0</v>
      </c>
      <c r="GOV186" s="12">
        <f>general_device_image.description</f>
        <v>0</v>
      </c>
      <c r="GOW186" s="12">
        <f>general_device_image.description</f>
        <v>0</v>
      </c>
      <c r="GOX186" s="12">
        <f>general_device_image.description</f>
        <v>0</v>
      </c>
      <c r="GOY186" s="12">
        <f>general_device_image.description</f>
        <v>0</v>
      </c>
      <c r="GOZ186" s="12">
        <f>general_device_image.description</f>
        <v>0</v>
      </c>
      <c r="GPA186" s="12">
        <f>general_device_image.description</f>
        <v>0</v>
      </c>
      <c r="GPB186" s="12">
        <f>general_device_image.description</f>
        <v>0</v>
      </c>
      <c r="GPC186" s="12">
        <f>general_device_image.description</f>
        <v>0</v>
      </c>
      <c r="GPD186" s="12">
        <f>general_device_image.description</f>
        <v>0</v>
      </c>
      <c r="GPE186" s="12">
        <f>general_device_image.description</f>
        <v>0</v>
      </c>
      <c r="GPF186" s="12">
        <f>general_device_image.description</f>
        <v>0</v>
      </c>
      <c r="GPG186" s="12">
        <f>general_device_image.description</f>
        <v>0</v>
      </c>
      <c r="GPH186" s="12">
        <f>general_device_image.description</f>
        <v>0</v>
      </c>
      <c r="GPI186" s="12">
        <f>general_device_image.description</f>
        <v>0</v>
      </c>
      <c r="GPJ186" s="12">
        <f>general_device_image.description</f>
        <v>0</v>
      </c>
      <c r="GPK186" s="12">
        <f>general_device_image.description</f>
        <v>0</v>
      </c>
      <c r="GPL186" s="12">
        <f>general_device_image.description</f>
        <v>0</v>
      </c>
      <c r="GPM186" s="12">
        <f>general_device_image.description</f>
        <v>0</v>
      </c>
      <c r="GPN186" s="12">
        <f>general_device_image.description</f>
        <v>0</v>
      </c>
      <c r="GPO186" s="12">
        <f>general_device_image.description</f>
        <v>0</v>
      </c>
      <c r="GPP186" s="12">
        <f>general_device_image.description</f>
        <v>0</v>
      </c>
      <c r="GPQ186" s="12">
        <f>general_device_image.description</f>
        <v>0</v>
      </c>
      <c r="GPR186" s="12">
        <f>general_device_image.description</f>
        <v>0</v>
      </c>
      <c r="GPS186" s="12">
        <f>general_device_image.description</f>
        <v>0</v>
      </c>
      <c r="GPT186" s="12">
        <f>general_device_image.description</f>
        <v>0</v>
      </c>
      <c r="GPU186" s="12">
        <f>general_device_image.description</f>
        <v>0</v>
      </c>
      <c r="GPV186" s="12">
        <f>general_device_image.description</f>
        <v>0</v>
      </c>
      <c r="GPW186" s="12">
        <f>general_device_image.description</f>
        <v>0</v>
      </c>
      <c r="GPX186" s="12">
        <f>general_device_image.description</f>
        <v>0</v>
      </c>
      <c r="GPY186" s="12">
        <f>general_device_image.description</f>
        <v>0</v>
      </c>
      <c r="GPZ186" s="12">
        <f>general_device_image.description</f>
        <v>0</v>
      </c>
      <c r="GQA186" s="12">
        <f>general_device_image.description</f>
        <v>0</v>
      </c>
      <c r="GQB186" s="12">
        <f>general_device_image.description</f>
        <v>0</v>
      </c>
      <c r="GQC186" s="12">
        <f>general_device_image.description</f>
        <v>0</v>
      </c>
      <c r="GQD186" s="12">
        <f>general_device_image.description</f>
        <v>0</v>
      </c>
      <c r="GQE186" s="12">
        <f>general_device_image.description</f>
        <v>0</v>
      </c>
      <c r="GQF186" s="12">
        <f>general_device_image.description</f>
        <v>0</v>
      </c>
      <c r="GQG186" s="12">
        <f>general_device_image.description</f>
        <v>0</v>
      </c>
      <c r="GQH186" s="12">
        <f>general_device_image.description</f>
        <v>0</v>
      </c>
      <c r="GQI186" s="12">
        <f>general_device_image.description</f>
        <v>0</v>
      </c>
      <c r="GQJ186" s="12">
        <f>general_device_image.description</f>
        <v>0</v>
      </c>
      <c r="GQK186" s="12">
        <f>general_device_image.description</f>
        <v>0</v>
      </c>
      <c r="GQL186" s="12">
        <f>general_device_image.description</f>
        <v>0</v>
      </c>
      <c r="GQM186" s="12">
        <f>general_device_image.description</f>
        <v>0</v>
      </c>
      <c r="GQN186" s="12">
        <f>general_device_image.description</f>
        <v>0</v>
      </c>
      <c r="GQO186" s="12">
        <f>general_device_image.description</f>
        <v>0</v>
      </c>
      <c r="GQP186" s="12">
        <f>general_device_image.description</f>
        <v>0</v>
      </c>
      <c r="GQQ186" s="12">
        <f>general_device_image.description</f>
        <v>0</v>
      </c>
      <c r="GQR186" s="12">
        <f>general_device_image.description</f>
        <v>0</v>
      </c>
      <c r="GQS186" s="12">
        <f>general_device_image.description</f>
        <v>0</v>
      </c>
      <c r="GQT186" s="12">
        <f>general_device_image.description</f>
        <v>0</v>
      </c>
      <c r="GQU186" s="12">
        <f>general_device_image.description</f>
        <v>0</v>
      </c>
      <c r="GQV186" s="12">
        <f>general_device_image.description</f>
        <v>0</v>
      </c>
      <c r="GQW186" s="12">
        <f>general_device_image.description</f>
        <v>0</v>
      </c>
      <c r="GQX186" s="12">
        <f>general_device_image.description</f>
        <v>0</v>
      </c>
      <c r="GQY186" s="12">
        <f>general_device_image.description</f>
        <v>0</v>
      </c>
      <c r="GQZ186" s="12">
        <f>general_device_image.description</f>
        <v>0</v>
      </c>
      <c r="GRA186" s="12">
        <f>general_device_image.description</f>
        <v>0</v>
      </c>
      <c r="GRB186" s="12">
        <f>general_device_image.description</f>
        <v>0</v>
      </c>
      <c r="GRC186" s="12">
        <f>general_device_image.description</f>
        <v>0</v>
      </c>
      <c r="GRD186" s="12">
        <f>general_device_image.description</f>
        <v>0</v>
      </c>
      <c r="GRE186" s="12">
        <f>general_device_image.description</f>
        <v>0</v>
      </c>
      <c r="GRF186" s="12">
        <f>general_device_image.description</f>
        <v>0</v>
      </c>
      <c r="GRG186" s="12">
        <f>general_device_image.description</f>
        <v>0</v>
      </c>
      <c r="GRH186" s="12">
        <f>general_device_image.description</f>
        <v>0</v>
      </c>
      <c r="GRI186" s="12">
        <f>general_device_image.description</f>
        <v>0</v>
      </c>
      <c r="GRJ186" s="12">
        <f>general_device_image.description</f>
        <v>0</v>
      </c>
      <c r="GRK186" s="12">
        <f>general_device_image.description</f>
        <v>0</v>
      </c>
      <c r="GRL186" s="12">
        <f>general_device_image.description</f>
        <v>0</v>
      </c>
      <c r="GRM186" s="12">
        <f>general_device_image.description</f>
        <v>0</v>
      </c>
      <c r="GRN186" s="12">
        <f>general_device_image.description</f>
        <v>0</v>
      </c>
      <c r="GRO186" s="12">
        <f>general_device_image.description</f>
        <v>0</v>
      </c>
      <c r="GRP186" s="12">
        <f>general_device_image.description</f>
        <v>0</v>
      </c>
      <c r="GRQ186" s="12">
        <f>general_device_image.description</f>
        <v>0</v>
      </c>
      <c r="GRR186" s="12">
        <f>general_device_image.description</f>
        <v>0</v>
      </c>
      <c r="GRS186" s="12">
        <f>general_device_image.description</f>
        <v>0</v>
      </c>
      <c r="GRT186" s="12">
        <f>general_device_image.description</f>
        <v>0</v>
      </c>
      <c r="GRU186" s="12">
        <f>general_device_image.description</f>
        <v>0</v>
      </c>
      <c r="GRV186" s="12">
        <f>general_device_image.description</f>
        <v>0</v>
      </c>
      <c r="GRW186" s="12">
        <f>general_device_image.description</f>
        <v>0</v>
      </c>
      <c r="GRX186" s="12">
        <f>general_device_image.description</f>
        <v>0</v>
      </c>
      <c r="GRY186" s="12">
        <f>general_device_image.description</f>
        <v>0</v>
      </c>
      <c r="GRZ186" s="12">
        <f>general_device_image.description</f>
        <v>0</v>
      </c>
      <c r="GSA186" s="12">
        <f>general_device_image.description</f>
        <v>0</v>
      </c>
      <c r="GSB186" s="12">
        <f>general_device_image.description</f>
        <v>0</v>
      </c>
      <c r="GSC186" s="12">
        <f>general_device_image.description</f>
        <v>0</v>
      </c>
      <c r="GSD186" s="12">
        <f>general_device_image.description</f>
        <v>0</v>
      </c>
      <c r="GSE186" s="12">
        <f>general_device_image.description</f>
        <v>0</v>
      </c>
      <c r="GSF186" s="12">
        <f>general_device_image.description</f>
        <v>0</v>
      </c>
      <c r="GSG186" s="12">
        <f>general_device_image.description</f>
        <v>0</v>
      </c>
      <c r="GSH186" s="12">
        <f>general_device_image.description</f>
        <v>0</v>
      </c>
      <c r="GSI186" s="12">
        <f>general_device_image.description</f>
        <v>0</v>
      </c>
      <c r="GSJ186" s="12">
        <f>general_device_image.description</f>
        <v>0</v>
      </c>
      <c r="GSK186" s="12">
        <f>general_device_image.description</f>
        <v>0</v>
      </c>
      <c r="GSL186" s="12">
        <f>general_device_image.description</f>
        <v>0</v>
      </c>
      <c r="GSM186" s="12">
        <f>general_device_image.description</f>
        <v>0</v>
      </c>
      <c r="GSN186" s="12">
        <f>general_device_image.description</f>
        <v>0</v>
      </c>
      <c r="GSO186" s="12">
        <f>general_device_image.description</f>
        <v>0</v>
      </c>
      <c r="GSP186" s="12">
        <f>general_device_image.description</f>
        <v>0</v>
      </c>
      <c r="GSQ186" s="12">
        <f>general_device_image.description</f>
        <v>0</v>
      </c>
      <c r="GSR186" s="12">
        <f>general_device_image.description</f>
        <v>0</v>
      </c>
      <c r="GSS186" s="12">
        <f>general_device_image.description</f>
        <v>0</v>
      </c>
      <c r="GST186" s="12">
        <f>general_device_image.description</f>
        <v>0</v>
      </c>
      <c r="GSU186" s="12">
        <f>general_device_image.description</f>
        <v>0</v>
      </c>
      <c r="GSV186" s="12">
        <f>general_device_image.description</f>
        <v>0</v>
      </c>
      <c r="GSW186" s="12">
        <f>general_device_image.description</f>
        <v>0</v>
      </c>
      <c r="GSX186" s="12">
        <f>general_device_image.description</f>
        <v>0</v>
      </c>
      <c r="GSY186" s="12">
        <f>general_device_image.description</f>
        <v>0</v>
      </c>
      <c r="GSZ186" s="12">
        <f>general_device_image.description</f>
        <v>0</v>
      </c>
      <c r="GTA186" s="12">
        <f>general_device_image.description</f>
        <v>0</v>
      </c>
      <c r="GTB186" s="12">
        <f>general_device_image.description</f>
        <v>0</v>
      </c>
      <c r="GTC186" s="12">
        <f>general_device_image.description</f>
        <v>0</v>
      </c>
      <c r="GTD186" s="12">
        <f>general_device_image.description</f>
        <v>0</v>
      </c>
      <c r="GTE186" s="12">
        <f>general_device_image.description</f>
        <v>0</v>
      </c>
      <c r="GTF186" s="12">
        <f>general_device_image.description</f>
        <v>0</v>
      </c>
      <c r="GTG186" s="12">
        <f>general_device_image.description</f>
        <v>0</v>
      </c>
      <c r="GTH186" s="12">
        <f>general_device_image.description</f>
        <v>0</v>
      </c>
      <c r="GTI186" s="12">
        <f>general_device_image.description</f>
        <v>0</v>
      </c>
      <c r="GTJ186" s="12">
        <f>general_device_image.description</f>
        <v>0</v>
      </c>
      <c r="GTK186" s="12">
        <f>general_device_image.description</f>
        <v>0</v>
      </c>
      <c r="GTL186" s="12">
        <f>general_device_image.description</f>
        <v>0</v>
      </c>
      <c r="GTM186" s="12">
        <f>general_device_image.description</f>
        <v>0</v>
      </c>
      <c r="GTN186" s="12">
        <f>general_device_image.description</f>
        <v>0</v>
      </c>
      <c r="GTO186" s="12">
        <f>general_device_image.description</f>
        <v>0</v>
      </c>
      <c r="GTP186" s="12">
        <f>general_device_image.description</f>
        <v>0</v>
      </c>
      <c r="GTQ186" s="12">
        <f>general_device_image.description</f>
        <v>0</v>
      </c>
      <c r="GTR186" s="12">
        <f>general_device_image.description</f>
        <v>0</v>
      </c>
      <c r="GTS186" s="12">
        <f>general_device_image.description</f>
        <v>0</v>
      </c>
      <c r="GTT186" s="12">
        <f>general_device_image.description</f>
        <v>0</v>
      </c>
      <c r="GTU186" s="12">
        <f>general_device_image.description</f>
        <v>0</v>
      </c>
      <c r="GTV186" s="12">
        <f>general_device_image.description</f>
        <v>0</v>
      </c>
      <c r="GTW186" s="12">
        <f>general_device_image.description</f>
        <v>0</v>
      </c>
      <c r="GTX186" s="12">
        <f>general_device_image.description</f>
        <v>0</v>
      </c>
      <c r="GTY186" s="12">
        <f>general_device_image.description</f>
        <v>0</v>
      </c>
      <c r="GTZ186" s="12">
        <f>general_device_image.description</f>
        <v>0</v>
      </c>
      <c r="GUA186" s="12">
        <f>general_device_image.description</f>
        <v>0</v>
      </c>
      <c r="GUB186" s="12">
        <f>general_device_image.description</f>
        <v>0</v>
      </c>
      <c r="GUC186" s="12">
        <f>general_device_image.description</f>
        <v>0</v>
      </c>
      <c r="GUD186" s="12">
        <f>general_device_image.description</f>
        <v>0</v>
      </c>
      <c r="GUE186" s="12">
        <f>general_device_image.description</f>
        <v>0</v>
      </c>
      <c r="GUF186" s="12">
        <f>general_device_image.description</f>
        <v>0</v>
      </c>
      <c r="GUG186" s="12">
        <f>general_device_image.description</f>
        <v>0</v>
      </c>
      <c r="GUH186" s="12">
        <f>general_device_image.description</f>
        <v>0</v>
      </c>
      <c r="GUI186" s="12">
        <f>general_device_image.description</f>
        <v>0</v>
      </c>
      <c r="GUJ186" s="12">
        <f>general_device_image.description</f>
        <v>0</v>
      </c>
      <c r="GUK186" s="12">
        <f>general_device_image.description</f>
        <v>0</v>
      </c>
      <c r="GUL186" s="12">
        <f>general_device_image.description</f>
        <v>0</v>
      </c>
      <c r="GUM186" s="12">
        <f>general_device_image.description</f>
        <v>0</v>
      </c>
      <c r="GUN186" s="12">
        <f>general_device_image.description</f>
        <v>0</v>
      </c>
      <c r="GUO186" s="12">
        <f>general_device_image.description</f>
        <v>0</v>
      </c>
      <c r="GUP186" s="12">
        <f>general_device_image.description</f>
        <v>0</v>
      </c>
      <c r="GUQ186" s="12">
        <f>general_device_image.description</f>
        <v>0</v>
      </c>
      <c r="GUR186" s="12">
        <f>general_device_image.description</f>
        <v>0</v>
      </c>
      <c r="GUS186" s="12">
        <f>general_device_image.description</f>
        <v>0</v>
      </c>
      <c r="GUT186" s="12">
        <f>general_device_image.description</f>
        <v>0</v>
      </c>
      <c r="GUU186" s="12">
        <f>general_device_image.description</f>
        <v>0</v>
      </c>
      <c r="GUV186" s="12">
        <f>general_device_image.description</f>
        <v>0</v>
      </c>
      <c r="GUW186" s="12">
        <f>general_device_image.description</f>
        <v>0</v>
      </c>
      <c r="GUX186" s="12">
        <f>general_device_image.description</f>
        <v>0</v>
      </c>
      <c r="GUY186" s="12">
        <f>general_device_image.description</f>
        <v>0</v>
      </c>
      <c r="GUZ186" s="12">
        <f>general_device_image.description</f>
        <v>0</v>
      </c>
      <c r="GVA186" s="12">
        <f>general_device_image.description</f>
        <v>0</v>
      </c>
      <c r="GVB186" s="12">
        <f>general_device_image.description</f>
        <v>0</v>
      </c>
      <c r="GVC186" s="12">
        <f>general_device_image.description</f>
        <v>0</v>
      </c>
      <c r="GVD186" s="12">
        <f>general_device_image.description</f>
        <v>0</v>
      </c>
      <c r="GVE186" s="12">
        <f>general_device_image.description</f>
        <v>0</v>
      </c>
      <c r="GVF186" s="12">
        <f>general_device_image.description</f>
        <v>0</v>
      </c>
      <c r="GVG186" s="12">
        <f>general_device_image.description</f>
        <v>0</v>
      </c>
      <c r="GVH186" s="12">
        <f>general_device_image.description</f>
        <v>0</v>
      </c>
      <c r="GVI186" s="12">
        <f>general_device_image.description</f>
        <v>0</v>
      </c>
      <c r="GVJ186" s="12">
        <f>general_device_image.description</f>
        <v>0</v>
      </c>
      <c r="GVK186" s="12">
        <f>general_device_image.description</f>
        <v>0</v>
      </c>
      <c r="GVL186" s="12">
        <f>general_device_image.description</f>
        <v>0</v>
      </c>
      <c r="GVM186" s="12">
        <f>general_device_image.description</f>
        <v>0</v>
      </c>
      <c r="GVN186" s="12">
        <f>general_device_image.description</f>
        <v>0</v>
      </c>
      <c r="GVO186" s="12">
        <f>general_device_image.description</f>
        <v>0</v>
      </c>
      <c r="GVP186" s="12">
        <f>general_device_image.description</f>
        <v>0</v>
      </c>
      <c r="GVQ186" s="12">
        <f>general_device_image.description</f>
        <v>0</v>
      </c>
      <c r="GVR186" s="12">
        <f>general_device_image.description</f>
        <v>0</v>
      </c>
      <c r="GVS186" s="12">
        <f>general_device_image.description</f>
        <v>0</v>
      </c>
      <c r="GVT186" s="12">
        <f>general_device_image.description</f>
        <v>0</v>
      </c>
      <c r="GVU186" s="12">
        <f>general_device_image.description</f>
        <v>0</v>
      </c>
      <c r="GVV186" s="12">
        <f>general_device_image.description</f>
        <v>0</v>
      </c>
      <c r="GVW186" s="12">
        <f>general_device_image.description</f>
        <v>0</v>
      </c>
      <c r="GVX186" s="12">
        <f>general_device_image.description</f>
        <v>0</v>
      </c>
      <c r="GVY186" s="12">
        <f>general_device_image.description</f>
        <v>0</v>
      </c>
      <c r="GVZ186" s="12">
        <f>general_device_image.description</f>
        <v>0</v>
      </c>
      <c r="GWA186" s="12">
        <f>general_device_image.description</f>
        <v>0</v>
      </c>
      <c r="GWB186" s="12">
        <f>general_device_image.description</f>
        <v>0</v>
      </c>
      <c r="GWC186" s="12">
        <f>general_device_image.description</f>
        <v>0</v>
      </c>
      <c r="GWD186" s="12">
        <f>general_device_image.description</f>
        <v>0</v>
      </c>
      <c r="GWE186" s="12">
        <f>general_device_image.description</f>
        <v>0</v>
      </c>
      <c r="GWF186" s="12">
        <f>general_device_image.description</f>
        <v>0</v>
      </c>
      <c r="GWG186" s="12">
        <f>general_device_image.description</f>
        <v>0</v>
      </c>
      <c r="GWH186" s="12">
        <f>general_device_image.description</f>
        <v>0</v>
      </c>
      <c r="GWI186" s="12">
        <f>general_device_image.description</f>
        <v>0</v>
      </c>
      <c r="GWJ186" s="12">
        <f>general_device_image.description</f>
        <v>0</v>
      </c>
      <c r="GWK186" s="12">
        <f>general_device_image.description</f>
        <v>0</v>
      </c>
      <c r="GWL186" s="12">
        <f>general_device_image.description</f>
        <v>0</v>
      </c>
      <c r="GWM186" s="12">
        <f>general_device_image.description</f>
        <v>0</v>
      </c>
      <c r="GWN186" s="12">
        <f>general_device_image.description</f>
        <v>0</v>
      </c>
      <c r="GWO186" s="12">
        <f>general_device_image.description</f>
        <v>0</v>
      </c>
      <c r="GWP186" s="12">
        <f>general_device_image.description</f>
        <v>0</v>
      </c>
      <c r="GWQ186" s="12">
        <f>general_device_image.description</f>
        <v>0</v>
      </c>
      <c r="GWR186" s="12">
        <f>general_device_image.description</f>
        <v>0</v>
      </c>
      <c r="GWS186" s="12">
        <f>general_device_image.description</f>
        <v>0</v>
      </c>
      <c r="GWT186" s="12">
        <f>general_device_image.description</f>
        <v>0</v>
      </c>
      <c r="GWU186" s="12">
        <f>general_device_image.description</f>
        <v>0</v>
      </c>
      <c r="GWV186" s="12">
        <f>general_device_image.description</f>
        <v>0</v>
      </c>
      <c r="GWW186" s="12">
        <f>general_device_image.description</f>
        <v>0</v>
      </c>
      <c r="GWX186" s="12">
        <f>general_device_image.description</f>
        <v>0</v>
      </c>
      <c r="GWY186" s="12">
        <f>general_device_image.description</f>
        <v>0</v>
      </c>
      <c r="GWZ186" s="12">
        <f>general_device_image.description</f>
        <v>0</v>
      </c>
      <c r="GXA186" s="12">
        <f>general_device_image.description</f>
        <v>0</v>
      </c>
      <c r="GXB186" s="12">
        <f>general_device_image.description</f>
        <v>0</v>
      </c>
      <c r="GXC186" s="12">
        <f>general_device_image.description</f>
        <v>0</v>
      </c>
      <c r="GXD186" s="12">
        <f>general_device_image.description</f>
        <v>0</v>
      </c>
      <c r="GXE186" s="12">
        <f>general_device_image.description</f>
        <v>0</v>
      </c>
      <c r="GXF186" s="12">
        <f>general_device_image.description</f>
        <v>0</v>
      </c>
      <c r="GXG186" s="12">
        <f>general_device_image.description</f>
        <v>0</v>
      </c>
      <c r="GXH186" s="12">
        <f>general_device_image.description</f>
        <v>0</v>
      </c>
      <c r="GXI186" s="12">
        <f>general_device_image.description</f>
        <v>0</v>
      </c>
      <c r="GXJ186" s="12">
        <f>general_device_image.description</f>
        <v>0</v>
      </c>
      <c r="GXK186" s="12">
        <f>general_device_image.description</f>
        <v>0</v>
      </c>
      <c r="GXL186" s="12">
        <f>general_device_image.description</f>
        <v>0</v>
      </c>
      <c r="GXM186" s="12">
        <f>general_device_image.description</f>
        <v>0</v>
      </c>
      <c r="GXN186" s="12">
        <f>general_device_image.description</f>
        <v>0</v>
      </c>
      <c r="GXO186" s="12">
        <f>general_device_image.description</f>
        <v>0</v>
      </c>
      <c r="GXP186" s="12">
        <f>general_device_image.description</f>
        <v>0</v>
      </c>
      <c r="GXQ186" s="12">
        <f>general_device_image.description</f>
        <v>0</v>
      </c>
      <c r="GXR186" s="12">
        <f>general_device_image.description</f>
        <v>0</v>
      </c>
      <c r="GXS186" s="12">
        <f>general_device_image.description</f>
        <v>0</v>
      </c>
      <c r="GXT186" s="12">
        <f>general_device_image.description</f>
        <v>0</v>
      </c>
      <c r="GXU186" s="12">
        <f>general_device_image.description</f>
        <v>0</v>
      </c>
      <c r="GXV186" s="12">
        <f>general_device_image.description</f>
        <v>0</v>
      </c>
      <c r="GXW186" s="12">
        <f>general_device_image.description</f>
        <v>0</v>
      </c>
      <c r="GXX186" s="12">
        <f>general_device_image.description</f>
        <v>0</v>
      </c>
      <c r="GXY186" s="12">
        <f>general_device_image.description</f>
        <v>0</v>
      </c>
      <c r="GXZ186" s="12">
        <f>general_device_image.description</f>
        <v>0</v>
      </c>
      <c r="GYA186" s="12">
        <f>general_device_image.description</f>
        <v>0</v>
      </c>
      <c r="GYB186" s="12">
        <f>general_device_image.description</f>
        <v>0</v>
      </c>
      <c r="GYC186" s="12">
        <f>general_device_image.description</f>
        <v>0</v>
      </c>
      <c r="GYD186" s="12">
        <f>general_device_image.description</f>
        <v>0</v>
      </c>
      <c r="GYE186" s="12">
        <f>general_device_image.description</f>
        <v>0</v>
      </c>
      <c r="GYF186" s="12">
        <f>general_device_image.description</f>
        <v>0</v>
      </c>
      <c r="GYG186" s="12">
        <f>general_device_image.description</f>
        <v>0</v>
      </c>
      <c r="GYH186" s="12">
        <f>general_device_image.description</f>
        <v>0</v>
      </c>
      <c r="GYI186" s="12">
        <f>general_device_image.description</f>
        <v>0</v>
      </c>
      <c r="GYJ186" s="12">
        <f>general_device_image.description</f>
        <v>0</v>
      </c>
      <c r="GYK186" s="12">
        <f>general_device_image.description</f>
        <v>0</v>
      </c>
      <c r="GYL186" s="12">
        <f>general_device_image.description</f>
        <v>0</v>
      </c>
      <c r="GYM186" s="12">
        <f>general_device_image.description</f>
        <v>0</v>
      </c>
      <c r="GYN186" s="12">
        <f>general_device_image.description</f>
        <v>0</v>
      </c>
      <c r="GYO186" s="12">
        <f>general_device_image.description</f>
        <v>0</v>
      </c>
      <c r="GYP186" s="12">
        <f>general_device_image.description</f>
        <v>0</v>
      </c>
      <c r="GYQ186" s="12">
        <f>general_device_image.description</f>
        <v>0</v>
      </c>
      <c r="GYR186" s="12">
        <f>general_device_image.description</f>
        <v>0</v>
      </c>
      <c r="GYS186" s="12">
        <f>general_device_image.description</f>
        <v>0</v>
      </c>
      <c r="GYT186" s="12">
        <f>general_device_image.description</f>
        <v>0</v>
      </c>
      <c r="GYU186" s="12">
        <f>general_device_image.description</f>
        <v>0</v>
      </c>
      <c r="GYV186" s="12">
        <f>general_device_image.description</f>
        <v>0</v>
      </c>
      <c r="GYW186" s="12">
        <f>general_device_image.description</f>
        <v>0</v>
      </c>
      <c r="GYX186" s="12">
        <f>general_device_image.description</f>
        <v>0</v>
      </c>
      <c r="GYY186" s="12">
        <f>general_device_image.description</f>
        <v>0</v>
      </c>
      <c r="GYZ186" s="12">
        <f>general_device_image.description</f>
        <v>0</v>
      </c>
      <c r="GZA186" s="12">
        <f>general_device_image.description</f>
        <v>0</v>
      </c>
      <c r="GZB186" s="12">
        <f>general_device_image.description</f>
        <v>0</v>
      </c>
      <c r="GZC186" s="12">
        <f>general_device_image.description</f>
        <v>0</v>
      </c>
      <c r="GZD186" s="12">
        <f>general_device_image.description</f>
        <v>0</v>
      </c>
      <c r="GZE186" s="12">
        <f>general_device_image.description</f>
        <v>0</v>
      </c>
      <c r="GZF186" s="12">
        <f>general_device_image.description</f>
        <v>0</v>
      </c>
      <c r="GZG186" s="12">
        <f>general_device_image.description</f>
        <v>0</v>
      </c>
      <c r="GZH186" s="12">
        <f>general_device_image.description</f>
        <v>0</v>
      </c>
      <c r="GZI186" s="12">
        <f>general_device_image.description</f>
        <v>0</v>
      </c>
      <c r="GZJ186" s="12">
        <f>general_device_image.description</f>
        <v>0</v>
      </c>
      <c r="GZK186" s="12">
        <f>general_device_image.description</f>
        <v>0</v>
      </c>
      <c r="GZL186" s="12">
        <f>general_device_image.description</f>
        <v>0</v>
      </c>
      <c r="GZM186" s="12">
        <f>general_device_image.description</f>
        <v>0</v>
      </c>
      <c r="GZN186" s="12">
        <f>general_device_image.description</f>
        <v>0</v>
      </c>
      <c r="GZO186" s="12">
        <f>general_device_image.description</f>
        <v>0</v>
      </c>
      <c r="GZP186" s="12">
        <f>general_device_image.description</f>
        <v>0</v>
      </c>
      <c r="GZQ186" s="12">
        <f>general_device_image.description</f>
        <v>0</v>
      </c>
      <c r="GZR186" s="12">
        <f>general_device_image.description</f>
        <v>0</v>
      </c>
      <c r="GZS186" s="12">
        <f>general_device_image.description</f>
        <v>0</v>
      </c>
      <c r="GZT186" s="12">
        <f>general_device_image.description</f>
        <v>0</v>
      </c>
      <c r="GZU186" s="12">
        <f>general_device_image.description</f>
        <v>0</v>
      </c>
      <c r="GZV186" s="12">
        <f>general_device_image.description</f>
        <v>0</v>
      </c>
      <c r="GZW186" s="12">
        <f>general_device_image.description</f>
        <v>0</v>
      </c>
      <c r="GZX186" s="12">
        <f>general_device_image.description</f>
        <v>0</v>
      </c>
      <c r="GZY186" s="12">
        <f>general_device_image.description</f>
        <v>0</v>
      </c>
      <c r="GZZ186" s="12">
        <f>general_device_image.description</f>
        <v>0</v>
      </c>
      <c r="HAA186" s="12">
        <f>general_device_image.description</f>
        <v>0</v>
      </c>
      <c r="HAB186" s="12">
        <f>general_device_image.description</f>
        <v>0</v>
      </c>
      <c r="HAC186" s="12">
        <f>general_device_image.description</f>
        <v>0</v>
      </c>
      <c r="HAD186" s="12">
        <f>general_device_image.description</f>
        <v>0</v>
      </c>
      <c r="HAE186" s="12">
        <f>general_device_image.description</f>
        <v>0</v>
      </c>
      <c r="HAF186" s="12">
        <f>general_device_image.description</f>
        <v>0</v>
      </c>
      <c r="HAG186" s="12">
        <f>general_device_image.description</f>
        <v>0</v>
      </c>
      <c r="HAH186" s="12">
        <f>general_device_image.description</f>
        <v>0</v>
      </c>
      <c r="HAI186" s="12">
        <f>general_device_image.description</f>
        <v>0</v>
      </c>
      <c r="HAJ186" s="12">
        <f>general_device_image.description</f>
        <v>0</v>
      </c>
      <c r="HAK186" s="12">
        <f>general_device_image.description</f>
        <v>0</v>
      </c>
      <c r="HAL186" s="12">
        <f>general_device_image.description</f>
        <v>0</v>
      </c>
      <c r="HAM186" s="12">
        <f>general_device_image.description</f>
        <v>0</v>
      </c>
      <c r="HAN186" s="12">
        <f>general_device_image.description</f>
        <v>0</v>
      </c>
      <c r="HAO186" s="12">
        <f>general_device_image.description</f>
        <v>0</v>
      </c>
      <c r="HAP186" s="12">
        <f>general_device_image.description</f>
        <v>0</v>
      </c>
      <c r="HAQ186" s="12">
        <f>general_device_image.description</f>
        <v>0</v>
      </c>
      <c r="HAR186" s="12">
        <f>general_device_image.description</f>
        <v>0</v>
      </c>
      <c r="HAS186" s="12">
        <f>general_device_image.description</f>
        <v>0</v>
      </c>
      <c r="HAT186" s="12">
        <f>general_device_image.description</f>
        <v>0</v>
      </c>
      <c r="HAU186" s="12">
        <f>general_device_image.description</f>
        <v>0</v>
      </c>
      <c r="HAV186" s="12">
        <f>general_device_image.description</f>
        <v>0</v>
      </c>
      <c r="HAW186" s="12">
        <f>general_device_image.description</f>
        <v>0</v>
      </c>
      <c r="HAX186" s="12">
        <f>general_device_image.description</f>
        <v>0</v>
      </c>
      <c r="HAY186" s="12">
        <f>general_device_image.description</f>
        <v>0</v>
      </c>
      <c r="HAZ186" s="12">
        <f>general_device_image.description</f>
        <v>0</v>
      </c>
      <c r="HBA186" s="12">
        <f>general_device_image.description</f>
        <v>0</v>
      </c>
      <c r="HBB186" s="12">
        <f>general_device_image.description</f>
        <v>0</v>
      </c>
      <c r="HBC186" s="12">
        <f>general_device_image.description</f>
        <v>0</v>
      </c>
      <c r="HBD186" s="12">
        <f>general_device_image.description</f>
        <v>0</v>
      </c>
      <c r="HBE186" s="12">
        <f>general_device_image.description</f>
        <v>0</v>
      </c>
      <c r="HBF186" s="12">
        <f>general_device_image.description</f>
        <v>0</v>
      </c>
      <c r="HBG186" s="12">
        <f>general_device_image.description</f>
        <v>0</v>
      </c>
      <c r="HBH186" s="12">
        <f>general_device_image.description</f>
        <v>0</v>
      </c>
      <c r="HBI186" s="12">
        <f>general_device_image.description</f>
        <v>0</v>
      </c>
      <c r="HBJ186" s="12">
        <f>general_device_image.description</f>
        <v>0</v>
      </c>
      <c r="HBK186" s="12">
        <f>general_device_image.description</f>
        <v>0</v>
      </c>
      <c r="HBL186" s="12">
        <f>general_device_image.description</f>
        <v>0</v>
      </c>
      <c r="HBM186" s="12">
        <f>general_device_image.description</f>
        <v>0</v>
      </c>
      <c r="HBN186" s="12">
        <f>general_device_image.description</f>
        <v>0</v>
      </c>
      <c r="HBO186" s="12">
        <f>general_device_image.description</f>
        <v>0</v>
      </c>
      <c r="HBP186" s="12">
        <f>general_device_image.description</f>
        <v>0</v>
      </c>
      <c r="HBQ186" s="12">
        <f>general_device_image.description</f>
        <v>0</v>
      </c>
      <c r="HBR186" s="12">
        <f>general_device_image.description</f>
        <v>0</v>
      </c>
      <c r="HBS186" s="12">
        <f>general_device_image.description</f>
        <v>0</v>
      </c>
      <c r="HBT186" s="12">
        <f>general_device_image.description</f>
        <v>0</v>
      </c>
      <c r="HBU186" s="12">
        <f>general_device_image.description</f>
        <v>0</v>
      </c>
      <c r="HBV186" s="12">
        <f>general_device_image.description</f>
        <v>0</v>
      </c>
      <c r="HBW186" s="12">
        <f>general_device_image.description</f>
        <v>0</v>
      </c>
      <c r="HBX186" s="12">
        <f>general_device_image.description</f>
        <v>0</v>
      </c>
      <c r="HBY186" s="12">
        <f>general_device_image.description</f>
        <v>0</v>
      </c>
      <c r="HBZ186" s="12">
        <f>general_device_image.description</f>
        <v>0</v>
      </c>
      <c r="HCA186" s="12">
        <f>general_device_image.description</f>
        <v>0</v>
      </c>
      <c r="HCB186" s="12">
        <f>general_device_image.description</f>
        <v>0</v>
      </c>
      <c r="HCC186" s="12">
        <f>general_device_image.description</f>
        <v>0</v>
      </c>
      <c r="HCD186" s="12">
        <f>general_device_image.description</f>
        <v>0</v>
      </c>
      <c r="HCE186" s="12">
        <f>general_device_image.description</f>
        <v>0</v>
      </c>
      <c r="HCF186" s="12">
        <f>general_device_image.description</f>
        <v>0</v>
      </c>
      <c r="HCG186" s="12">
        <f>general_device_image.description</f>
        <v>0</v>
      </c>
      <c r="HCH186" s="12">
        <f>general_device_image.description</f>
        <v>0</v>
      </c>
      <c r="HCI186" s="12">
        <f>general_device_image.description</f>
        <v>0</v>
      </c>
      <c r="HCJ186" s="12">
        <f>general_device_image.description</f>
        <v>0</v>
      </c>
      <c r="HCK186" s="12">
        <f>general_device_image.description</f>
        <v>0</v>
      </c>
      <c r="HCL186" s="12">
        <f>general_device_image.description</f>
        <v>0</v>
      </c>
      <c r="HCM186" s="12">
        <f>general_device_image.description</f>
        <v>0</v>
      </c>
      <c r="HCN186" s="12">
        <f>general_device_image.description</f>
        <v>0</v>
      </c>
      <c r="HCO186" s="12">
        <f>general_device_image.description</f>
        <v>0</v>
      </c>
      <c r="HCP186" s="12">
        <f>general_device_image.description</f>
        <v>0</v>
      </c>
      <c r="HCQ186" s="12">
        <f>general_device_image.description</f>
        <v>0</v>
      </c>
      <c r="HCR186" s="12">
        <f>general_device_image.description</f>
        <v>0</v>
      </c>
      <c r="HCS186" s="12">
        <f>general_device_image.description</f>
        <v>0</v>
      </c>
      <c r="HCT186" s="12">
        <f>general_device_image.description</f>
        <v>0</v>
      </c>
      <c r="HCU186" s="12">
        <f>general_device_image.description</f>
        <v>0</v>
      </c>
      <c r="HCV186" s="12">
        <f>general_device_image.description</f>
        <v>0</v>
      </c>
      <c r="HCW186" s="12">
        <f>general_device_image.description</f>
        <v>0</v>
      </c>
      <c r="HCX186" s="12">
        <f>general_device_image.description</f>
        <v>0</v>
      </c>
      <c r="HCY186" s="12">
        <f>general_device_image.description</f>
        <v>0</v>
      </c>
      <c r="HCZ186" s="12">
        <f>general_device_image.description</f>
        <v>0</v>
      </c>
      <c r="HDA186" s="12">
        <f>general_device_image.description</f>
        <v>0</v>
      </c>
      <c r="HDB186" s="12">
        <f>general_device_image.description</f>
        <v>0</v>
      </c>
      <c r="HDC186" s="12">
        <f>general_device_image.description</f>
        <v>0</v>
      </c>
      <c r="HDD186" s="12">
        <f>general_device_image.description</f>
        <v>0</v>
      </c>
      <c r="HDE186" s="12">
        <f>general_device_image.description</f>
        <v>0</v>
      </c>
      <c r="HDF186" s="12">
        <f>general_device_image.description</f>
        <v>0</v>
      </c>
      <c r="HDG186" s="12">
        <f>general_device_image.description</f>
        <v>0</v>
      </c>
      <c r="HDH186" s="12">
        <f>general_device_image.description</f>
        <v>0</v>
      </c>
      <c r="HDI186" s="12">
        <f>general_device_image.description</f>
        <v>0</v>
      </c>
      <c r="HDJ186" s="12">
        <f>general_device_image.description</f>
        <v>0</v>
      </c>
      <c r="HDK186" s="12">
        <f>general_device_image.description</f>
        <v>0</v>
      </c>
      <c r="HDL186" s="12">
        <f>general_device_image.description</f>
        <v>0</v>
      </c>
      <c r="HDM186" s="12">
        <f>general_device_image.description</f>
        <v>0</v>
      </c>
      <c r="HDN186" s="12">
        <f>general_device_image.description</f>
        <v>0</v>
      </c>
      <c r="HDO186" s="12">
        <f>general_device_image.description</f>
        <v>0</v>
      </c>
      <c r="HDP186" s="12">
        <f>general_device_image.description</f>
        <v>0</v>
      </c>
      <c r="HDQ186" s="12">
        <f>general_device_image.description</f>
        <v>0</v>
      </c>
      <c r="HDR186" s="12">
        <f>general_device_image.description</f>
        <v>0</v>
      </c>
      <c r="HDS186" s="12">
        <f>general_device_image.description</f>
        <v>0</v>
      </c>
      <c r="HDT186" s="12">
        <f>general_device_image.description</f>
        <v>0</v>
      </c>
      <c r="HDU186" s="12">
        <f>general_device_image.description</f>
        <v>0</v>
      </c>
      <c r="HDV186" s="12">
        <f>general_device_image.description</f>
        <v>0</v>
      </c>
      <c r="HDW186" s="12">
        <f>general_device_image.description</f>
        <v>0</v>
      </c>
      <c r="HDX186" s="12">
        <f>general_device_image.description</f>
        <v>0</v>
      </c>
      <c r="HDY186" s="12">
        <f>general_device_image.description</f>
        <v>0</v>
      </c>
      <c r="HDZ186" s="12">
        <f>general_device_image.description</f>
        <v>0</v>
      </c>
      <c r="HEA186" s="12">
        <f>general_device_image.description</f>
        <v>0</v>
      </c>
      <c r="HEB186" s="12">
        <f>general_device_image.description</f>
        <v>0</v>
      </c>
      <c r="HEC186" s="12">
        <f>general_device_image.description</f>
        <v>0</v>
      </c>
      <c r="HED186" s="12">
        <f>general_device_image.description</f>
        <v>0</v>
      </c>
      <c r="HEE186" s="12">
        <f>general_device_image.description</f>
        <v>0</v>
      </c>
      <c r="HEF186" s="12">
        <f>general_device_image.description</f>
        <v>0</v>
      </c>
      <c r="HEG186" s="12">
        <f>general_device_image.description</f>
        <v>0</v>
      </c>
      <c r="HEH186" s="12">
        <f>general_device_image.description</f>
        <v>0</v>
      </c>
      <c r="HEI186" s="12">
        <f>general_device_image.description</f>
        <v>0</v>
      </c>
      <c r="HEJ186" s="12">
        <f>general_device_image.description</f>
        <v>0</v>
      </c>
      <c r="HEK186" s="12">
        <f>general_device_image.description</f>
        <v>0</v>
      </c>
      <c r="HEL186" s="12">
        <f>general_device_image.description</f>
        <v>0</v>
      </c>
      <c r="HEM186" s="12">
        <f>general_device_image.description</f>
        <v>0</v>
      </c>
      <c r="HEN186" s="12">
        <f>general_device_image.description</f>
        <v>0</v>
      </c>
      <c r="HEO186" s="12">
        <f>general_device_image.description</f>
        <v>0</v>
      </c>
      <c r="HEP186" s="12">
        <f>general_device_image.description</f>
        <v>0</v>
      </c>
      <c r="HEQ186" s="12">
        <f>general_device_image.description</f>
        <v>0</v>
      </c>
      <c r="HER186" s="12">
        <f>general_device_image.description</f>
        <v>0</v>
      </c>
      <c r="HES186" s="12">
        <f>general_device_image.description</f>
        <v>0</v>
      </c>
      <c r="HET186" s="12">
        <f>general_device_image.description</f>
        <v>0</v>
      </c>
      <c r="HEU186" s="12">
        <f>general_device_image.description</f>
        <v>0</v>
      </c>
      <c r="HEV186" s="12">
        <f>general_device_image.description</f>
        <v>0</v>
      </c>
      <c r="HEW186" s="12">
        <f>general_device_image.description</f>
        <v>0</v>
      </c>
      <c r="HEX186" s="12">
        <f>general_device_image.description</f>
        <v>0</v>
      </c>
      <c r="HEY186" s="12">
        <f>general_device_image.description</f>
        <v>0</v>
      </c>
      <c r="HEZ186" s="12">
        <f>general_device_image.description</f>
        <v>0</v>
      </c>
      <c r="HFA186" s="12">
        <f>general_device_image.description</f>
        <v>0</v>
      </c>
      <c r="HFB186" s="12">
        <f>general_device_image.description</f>
        <v>0</v>
      </c>
      <c r="HFC186" s="12">
        <f>general_device_image.description</f>
        <v>0</v>
      </c>
      <c r="HFD186" s="12">
        <f>general_device_image.description</f>
        <v>0</v>
      </c>
      <c r="HFE186" s="12">
        <f>general_device_image.description</f>
        <v>0</v>
      </c>
      <c r="HFF186" s="12">
        <f>general_device_image.description</f>
        <v>0</v>
      </c>
      <c r="HFG186" s="12">
        <f>general_device_image.description</f>
        <v>0</v>
      </c>
      <c r="HFH186" s="12">
        <f>general_device_image.description</f>
        <v>0</v>
      </c>
      <c r="HFI186" s="12">
        <f>general_device_image.description</f>
        <v>0</v>
      </c>
      <c r="HFJ186" s="12">
        <f>general_device_image.description</f>
        <v>0</v>
      </c>
      <c r="HFK186" s="12">
        <f>general_device_image.description</f>
        <v>0</v>
      </c>
      <c r="HFL186" s="12">
        <f>general_device_image.description</f>
        <v>0</v>
      </c>
      <c r="HFM186" s="12">
        <f>general_device_image.description</f>
        <v>0</v>
      </c>
      <c r="HFN186" s="12">
        <f>general_device_image.description</f>
        <v>0</v>
      </c>
      <c r="HFO186" s="12">
        <f>general_device_image.description</f>
        <v>0</v>
      </c>
      <c r="HFP186" s="12">
        <f>general_device_image.description</f>
        <v>0</v>
      </c>
      <c r="HFQ186" s="12">
        <f>general_device_image.description</f>
        <v>0</v>
      </c>
      <c r="HFR186" s="12">
        <f>general_device_image.description</f>
        <v>0</v>
      </c>
      <c r="HFS186" s="12">
        <f>general_device_image.description</f>
        <v>0</v>
      </c>
      <c r="HFT186" s="12">
        <f>general_device_image.description</f>
        <v>0</v>
      </c>
      <c r="HFU186" s="12">
        <f>general_device_image.description</f>
        <v>0</v>
      </c>
      <c r="HFV186" s="12">
        <f>general_device_image.description</f>
        <v>0</v>
      </c>
      <c r="HFW186" s="12">
        <f>general_device_image.description</f>
        <v>0</v>
      </c>
      <c r="HFX186" s="12">
        <f>general_device_image.description</f>
        <v>0</v>
      </c>
      <c r="HFY186" s="12">
        <f>general_device_image.description</f>
        <v>0</v>
      </c>
      <c r="HFZ186" s="12">
        <f>general_device_image.description</f>
        <v>0</v>
      </c>
      <c r="HGA186" s="12">
        <f>general_device_image.description</f>
        <v>0</v>
      </c>
      <c r="HGB186" s="12">
        <f>general_device_image.description</f>
        <v>0</v>
      </c>
      <c r="HGC186" s="12">
        <f>general_device_image.description</f>
        <v>0</v>
      </c>
      <c r="HGD186" s="12">
        <f>general_device_image.description</f>
        <v>0</v>
      </c>
      <c r="HGE186" s="12">
        <f>general_device_image.description</f>
        <v>0</v>
      </c>
      <c r="HGF186" s="12">
        <f>general_device_image.description</f>
        <v>0</v>
      </c>
      <c r="HGG186" s="12">
        <f>general_device_image.description</f>
        <v>0</v>
      </c>
      <c r="HGH186" s="12">
        <f>general_device_image.description</f>
        <v>0</v>
      </c>
      <c r="HGI186" s="12">
        <f>general_device_image.description</f>
        <v>0</v>
      </c>
      <c r="HGJ186" s="12">
        <f>general_device_image.description</f>
        <v>0</v>
      </c>
      <c r="HGK186" s="12">
        <f>general_device_image.description</f>
        <v>0</v>
      </c>
      <c r="HGL186" s="12">
        <f>general_device_image.description</f>
        <v>0</v>
      </c>
      <c r="HGM186" s="12">
        <f>general_device_image.description</f>
        <v>0</v>
      </c>
      <c r="HGN186" s="12">
        <f>general_device_image.description</f>
        <v>0</v>
      </c>
      <c r="HGO186" s="12">
        <f>general_device_image.description</f>
        <v>0</v>
      </c>
      <c r="HGP186" s="12">
        <f>general_device_image.description</f>
        <v>0</v>
      </c>
      <c r="HGQ186" s="12">
        <f>general_device_image.description</f>
        <v>0</v>
      </c>
      <c r="HGR186" s="12">
        <f>general_device_image.description</f>
        <v>0</v>
      </c>
      <c r="HGS186" s="12">
        <f>general_device_image.description</f>
        <v>0</v>
      </c>
      <c r="HGT186" s="12">
        <f>general_device_image.description</f>
        <v>0</v>
      </c>
      <c r="HGU186" s="12">
        <f>general_device_image.description</f>
        <v>0</v>
      </c>
      <c r="HGV186" s="12">
        <f>general_device_image.description</f>
        <v>0</v>
      </c>
      <c r="HGW186" s="12">
        <f>general_device_image.description</f>
        <v>0</v>
      </c>
      <c r="HGX186" s="12">
        <f>general_device_image.description</f>
        <v>0</v>
      </c>
      <c r="HGY186" s="12">
        <f>general_device_image.description</f>
        <v>0</v>
      </c>
      <c r="HGZ186" s="12">
        <f>general_device_image.description</f>
        <v>0</v>
      </c>
      <c r="HHA186" s="12">
        <f>general_device_image.description</f>
        <v>0</v>
      </c>
      <c r="HHB186" s="12">
        <f>general_device_image.description</f>
        <v>0</v>
      </c>
      <c r="HHC186" s="12">
        <f>general_device_image.description</f>
        <v>0</v>
      </c>
      <c r="HHD186" s="12">
        <f>general_device_image.description</f>
        <v>0</v>
      </c>
      <c r="HHE186" s="12">
        <f>general_device_image.description</f>
        <v>0</v>
      </c>
      <c r="HHF186" s="12">
        <f>general_device_image.description</f>
        <v>0</v>
      </c>
      <c r="HHG186" s="12">
        <f>general_device_image.description</f>
        <v>0</v>
      </c>
      <c r="HHH186" s="12">
        <f>general_device_image.description</f>
        <v>0</v>
      </c>
      <c r="HHI186" s="12">
        <f>general_device_image.description</f>
        <v>0</v>
      </c>
      <c r="HHJ186" s="12">
        <f>general_device_image.description</f>
        <v>0</v>
      </c>
      <c r="HHK186" s="12">
        <f>general_device_image.description</f>
        <v>0</v>
      </c>
      <c r="HHL186" s="12">
        <f>general_device_image.description</f>
        <v>0</v>
      </c>
      <c r="HHM186" s="12">
        <f>general_device_image.description</f>
        <v>0</v>
      </c>
      <c r="HHN186" s="12">
        <f>general_device_image.description</f>
        <v>0</v>
      </c>
      <c r="HHO186" s="12">
        <f>general_device_image.description</f>
        <v>0</v>
      </c>
      <c r="HHP186" s="12">
        <f>general_device_image.description</f>
        <v>0</v>
      </c>
      <c r="HHQ186" s="12">
        <f>general_device_image.description</f>
        <v>0</v>
      </c>
      <c r="HHR186" s="12">
        <f>general_device_image.description</f>
        <v>0</v>
      </c>
      <c r="HHS186" s="12">
        <f>general_device_image.description</f>
        <v>0</v>
      </c>
      <c r="HHT186" s="12">
        <f>general_device_image.description</f>
        <v>0</v>
      </c>
      <c r="HHU186" s="12">
        <f>general_device_image.description</f>
        <v>0</v>
      </c>
      <c r="HHV186" s="12">
        <f>general_device_image.description</f>
        <v>0</v>
      </c>
      <c r="HHW186" s="12">
        <f>general_device_image.description</f>
        <v>0</v>
      </c>
      <c r="HHX186" s="12">
        <f>general_device_image.description</f>
        <v>0</v>
      </c>
      <c r="HHY186" s="12">
        <f>general_device_image.description</f>
        <v>0</v>
      </c>
      <c r="HHZ186" s="12">
        <f>general_device_image.description</f>
        <v>0</v>
      </c>
      <c r="HIA186" s="12">
        <f>general_device_image.description</f>
        <v>0</v>
      </c>
      <c r="HIB186" s="12">
        <f>general_device_image.description</f>
        <v>0</v>
      </c>
      <c r="HIC186" s="12">
        <f>general_device_image.description</f>
        <v>0</v>
      </c>
      <c r="HID186" s="12">
        <f>general_device_image.description</f>
        <v>0</v>
      </c>
      <c r="HIE186" s="12">
        <f>general_device_image.description</f>
        <v>0</v>
      </c>
      <c r="HIF186" s="12">
        <f>general_device_image.description</f>
        <v>0</v>
      </c>
      <c r="HIG186" s="12">
        <f>general_device_image.description</f>
        <v>0</v>
      </c>
      <c r="HIH186" s="12">
        <f>general_device_image.description</f>
        <v>0</v>
      </c>
      <c r="HII186" s="12">
        <f>general_device_image.description</f>
        <v>0</v>
      </c>
      <c r="HIJ186" s="12">
        <f>general_device_image.description</f>
        <v>0</v>
      </c>
      <c r="HIK186" s="12">
        <f>general_device_image.description</f>
        <v>0</v>
      </c>
      <c r="HIL186" s="12">
        <f>general_device_image.description</f>
        <v>0</v>
      </c>
      <c r="HIM186" s="12">
        <f>general_device_image.description</f>
        <v>0</v>
      </c>
      <c r="HIN186" s="12">
        <f>general_device_image.description</f>
        <v>0</v>
      </c>
      <c r="HIO186" s="12">
        <f>general_device_image.description</f>
        <v>0</v>
      </c>
      <c r="HIP186" s="12">
        <f>general_device_image.description</f>
        <v>0</v>
      </c>
      <c r="HIQ186" s="12">
        <f>general_device_image.description</f>
        <v>0</v>
      </c>
      <c r="HIR186" s="12">
        <f>general_device_image.description</f>
        <v>0</v>
      </c>
      <c r="HIS186" s="12">
        <f>general_device_image.description</f>
        <v>0</v>
      </c>
      <c r="HIT186" s="12">
        <f>general_device_image.description</f>
        <v>0</v>
      </c>
      <c r="HIU186" s="12">
        <f>general_device_image.description</f>
        <v>0</v>
      </c>
      <c r="HIV186" s="12">
        <f>general_device_image.description</f>
        <v>0</v>
      </c>
      <c r="HIW186" s="12">
        <f>general_device_image.description</f>
        <v>0</v>
      </c>
      <c r="HIX186" s="12">
        <f>general_device_image.description</f>
        <v>0</v>
      </c>
      <c r="HIY186" s="12">
        <f>general_device_image.description</f>
        <v>0</v>
      </c>
      <c r="HIZ186" s="12">
        <f>general_device_image.description</f>
        <v>0</v>
      </c>
      <c r="HJA186" s="12">
        <f>general_device_image.description</f>
        <v>0</v>
      </c>
      <c r="HJB186" s="12">
        <f>general_device_image.description</f>
        <v>0</v>
      </c>
      <c r="HJC186" s="12">
        <f>general_device_image.description</f>
        <v>0</v>
      </c>
      <c r="HJD186" s="12">
        <f>general_device_image.description</f>
        <v>0</v>
      </c>
      <c r="HJE186" s="12">
        <f>general_device_image.description</f>
        <v>0</v>
      </c>
      <c r="HJF186" s="12">
        <f>general_device_image.description</f>
        <v>0</v>
      </c>
      <c r="HJG186" s="12">
        <f>general_device_image.description</f>
        <v>0</v>
      </c>
      <c r="HJH186" s="12">
        <f>general_device_image.description</f>
        <v>0</v>
      </c>
      <c r="HJI186" s="12">
        <f>general_device_image.description</f>
        <v>0</v>
      </c>
      <c r="HJJ186" s="12">
        <f>general_device_image.description</f>
        <v>0</v>
      </c>
      <c r="HJK186" s="12">
        <f>general_device_image.description</f>
        <v>0</v>
      </c>
      <c r="HJL186" s="12">
        <f>general_device_image.description</f>
        <v>0</v>
      </c>
      <c r="HJM186" s="12">
        <f>general_device_image.description</f>
        <v>0</v>
      </c>
      <c r="HJN186" s="12">
        <f>general_device_image.description</f>
        <v>0</v>
      </c>
      <c r="HJO186" s="12">
        <f>general_device_image.description</f>
        <v>0</v>
      </c>
      <c r="HJP186" s="12">
        <f>general_device_image.description</f>
        <v>0</v>
      </c>
      <c r="HJQ186" s="12">
        <f>general_device_image.description</f>
        <v>0</v>
      </c>
      <c r="HJR186" s="12">
        <f>general_device_image.description</f>
        <v>0</v>
      </c>
      <c r="HJS186" s="12">
        <f>general_device_image.description</f>
        <v>0</v>
      </c>
      <c r="HJT186" s="12">
        <f>general_device_image.description</f>
        <v>0</v>
      </c>
      <c r="HJU186" s="12">
        <f>general_device_image.description</f>
        <v>0</v>
      </c>
      <c r="HJV186" s="12">
        <f>general_device_image.description</f>
        <v>0</v>
      </c>
      <c r="HJW186" s="12">
        <f>general_device_image.description</f>
        <v>0</v>
      </c>
      <c r="HJX186" s="12">
        <f>general_device_image.description</f>
        <v>0</v>
      </c>
      <c r="HJY186" s="12">
        <f>general_device_image.description</f>
        <v>0</v>
      </c>
      <c r="HJZ186" s="12">
        <f>general_device_image.description</f>
        <v>0</v>
      </c>
      <c r="HKA186" s="12">
        <f>general_device_image.description</f>
        <v>0</v>
      </c>
      <c r="HKB186" s="12">
        <f>general_device_image.description</f>
        <v>0</v>
      </c>
      <c r="HKC186" s="12">
        <f>general_device_image.description</f>
        <v>0</v>
      </c>
      <c r="HKD186" s="12">
        <f>general_device_image.description</f>
        <v>0</v>
      </c>
      <c r="HKE186" s="12">
        <f>general_device_image.description</f>
        <v>0</v>
      </c>
      <c r="HKF186" s="12">
        <f>general_device_image.description</f>
        <v>0</v>
      </c>
      <c r="HKG186" s="12">
        <f>general_device_image.description</f>
        <v>0</v>
      </c>
      <c r="HKH186" s="12">
        <f>general_device_image.description</f>
        <v>0</v>
      </c>
      <c r="HKI186" s="12">
        <f>general_device_image.description</f>
        <v>0</v>
      </c>
      <c r="HKJ186" s="12">
        <f>general_device_image.description</f>
        <v>0</v>
      </c>
      <c r="HKK186" s="12">
        <f>general_device_image.description</f>
        <v>0</v>
      </c>
      <c r="HKL186" s="12">
        <f>general_device_image.description</f>
        <v>0</v>
      </c>
      <c r="HKM186" s="12">
        <f>general_device_image.description</f>
        <v>0</v>
      </c>
      <c r="HKN186" s="12">
        <f>general_device_image.description</f>
        <v>0</v>
      </c>
      <c r="HKO186" s="12">
        <f>general_device_image.description</f>
        <v>0</v>
      </c>
      <c r="HKP186" s="12">
        <f>general_device_image.description</f>
        <v>0</v>
      </c>
      <c r="HKQ186" s="12">
        <f>general_device_image.description</f>
        <v>0</v>
      </c>
      <c r="HKR186" s="12">
        <f>general_device_image.description</f>
        <v>0</v>
      </c>
      <c r="HKS186" s="12">
        <f>general_device_image.description</f>
        <v>0</v>
      </c>
      <c r="HKT186" s="12">
        <f>general_device_image.description</f>
        <v>0</v>
      </c>
      <c r="HKU186" s="12">
        <f>general_device_image.description</f>
        <v>0</v>
      </c>
      <c r="HKV186" s="12">
        <f>general_device_image.description</f>
        <v>0</v>
      </c>
      <c r="HKW186" s="12">
        <f>general_device_image.description</f>
        <v>0</v>
      </c>
      <c r="HKX186" s="12">
        <f>general_device_image.description</f>
        <v>0</v>
      </c>
      <c r="HKY186" s="12">
        <f>general_device_image.description</f>
        <v>0</v>
      </c>
      <c r="HKZ186" s="12">
        <f>general_device_image.description</f>
        <v>0</v>
      </c>
      <c r="HLA186" s="12">
        <f>general_device_image.description</f>
        <v>0</v>
      </c>
      <c r="HLB186" s="12">
        <f>general_device_image.description</f>
        <v>0</v>
      </c>
      <c r="HLC186" s="12">
        <f>general_device_image.description</f>
        <v>0</v>
      </c>
      <c r="HLD186" s="12">
        <f>general_device_image.description</f>
        <v>0</v>
      </c>
      <c r="HLE186" s="12">
        <f>general_device_image.description</f>
        <v>0</v>
      </c>
      <c r="HLF186" s="12">
        <f>general_device_image.description</f>
        <v>0</v>
      </c>
      <c r="HLG186" s="12">
        <f>general_device_image.description</f>
        <v>0</v>
      </c>
      <c r="HLH186" s="12">
        <f>general_device_image.description</f>
        <v>0</v>
      </c>
      <c r="HLI186" s="12">
        <f>general_device_image.description</f>
        <v>0</v>
      </c>
      <c r="HLJ186" s="12">
        <f>general_device_image.description</f>
        <v>0</v>
      </c>
      <c r="HLK186" s="12">
        <f>general_device_image.description</f>
        <v>0</v>
      </c>
      <c r="HLL186" s="12">
        <f>general_device_image.description</f>
        <v>0</v>
      </c>
      <c r="HLM186" s="12">
        <f>general_device_image.description</f>
        <v>0</v>
      </c>
      <c r="HLN186" s="12">
        <f>general_device_image.description</f>
        <v>0</v>
      </c>
      <c r="HLO186" s="12">
        <f>general_device_image.description</f>
        <v>0</v>
      </c>
      <c r="HLP186" s="12">
        <f>general_device_image.description</f>
        <v>0</v>
      </c>
      <c r="HLQ186" s="12">
        <f>general_device_image.description</f>
        <v>0</v>
      </c>
      <c r="HLR186" s="12">
        <f>general_device_image.description</f>
        <v>0</v>
      </c>
      <c r="HLS186" s="12">
        <f>general_device_image.description</f>
        <v>0</v>
      </c>
      <c r="HLT186" s="12">
        <f>general_device_image.description</f>
        <v>0</v>
      </c>
      <c r="HLU186" s="12">
        <f>general_device_image.description</f>
        <v>0</v>
      </c>
      <c r="HLV186" s="12">
        <f>general_device_image.description</f>
        <v>0</v>
      </c>
      <c r="HLW186" s="12">
        <f>general_device_image.description</f>
        <v>0</v>
      </c>
      <c r="HLX186" s="12">
        <f>general_device_image.description</f>
        <v>0</v>
      </c>
      <c r="HLY186" s="12">
        <f>general_device_image.description</f>
        <v>0</v>
      </c>
      <c r="HLZ186" s="12">
        <f>general_device_image.description</f>
        <v>0</v>
      </c>
      <c r="HMA186" s="12">
        <f>general_device_image.description</f>
        <v>0</v>
      </c>
      <c r="HMB186" s="12">
        <f>general_device_image.description</f>
        <v>0</v>
      </c>
      <c r="HMC186" s="12">
        <f>general_device_image.description</f>
        <v>0</v>
      </c>
      <c r="HMD186" s="12">
        <f>general_device_image.description</f>
        <v>0</v>
      </c>
      <c r="HME186" s="12">
        <f>general_device_image.description</f>
        <v>0</v>
      </c>
      <c r="HMF186" s="12">
        <f>general_device_image.description</f>
        <v>0</v>
      </c>
      <c r="HMG186" s="12">
        <f>general_device_image.description</f>
        <v>0</v>
      </c>
      <c r="HMH186" s="12">
        <f>general_device_image.description</f>
        <v>0</v>
      </c>
      <c r="HMI186" s="12">
        <f>general_device_image.description</f>
        <v>0</v>
      </c>
      <c r="HMJ186" s="12">
        <f>general_device_image.description</f>
        <v>0</v>
      </c>
      <c r="HMK186" s="12">
        <f>general_device_image.description</f>
        <v>0</v>
      </c>
      <c r="HML186" s="12">
        <f>general_device_image.description</f>
        <v>0</v>
      </c>
      <c r="HMM186" s="12">
        <f>general_device_image.description</f>
        <v>0</v>
      </c>
      <c r="HMN186" s="12">
        <f>general_device_image.description</f>
        <v>0</v>
      </c>
      <c r="HMO186" s="12">
        <f>general_device_image.description</f>
        <v>0</v>
      </c>
      <c r="HMP186" s="12">
        <f>general_device_image.description</f>
        <v>0</v>
      </c>
      <c r="HMQ186" s="12">
        <f>general_device_image.description</f>
        <v>0</v>
      </c>
      <c r="HMR186" s="12">
        <f>general_device_image.description</f>
        <v>0</v>
      </c>
      <c r="HMS186" s="12">
        <f>general_device_image.description</f>
        <v>0</v>
      </c>
      <c r="HMT186" s="12">
        <f>general_device_image.description</f>
        <v>0</v>
      </c>
      <c r="HMU186" s="12">
        <f>general_device_image.description</f>
        <v>0</v>
      </c>
      <c r="HMV186" s="12">
        <f>general_device_image.description</f>
        <v>0</v>
      </c>
      <c r="HMW186" s="12">
        <f>general_device_image.description</f>
        <v>0</v>
      </c>
      <c r="HMX186" s="12">
        <f>general_device_image.description</f>
        <v>0</v>
      </c>
      <c r="HMY186" s="12">
        <f>general_device_image.description</f>
        <v>0</v>
      </c>
      <c r="HMZ186" s="12">
        <f>general_device_image.description</f>
        <v>0</v>
      </c>
      <c r="HNA186" s="12">
        <f>general_device_image.description</f>
        <v>0</v>
      </c>
      <c r="HNB186" s="12">
        <f>general_device_image.description</f>
        <v>0</v>
      </c>
      <c r="HNC186" s="12">
        <f>general_device_image.description</f>
        <v>0</v>
      </c>
      <c r="HND186" s="12">
        <f>general_device_image.description</f>
        <v>0</v>
      </c>
      <c r="HNE186" s="12">
        <f>general_device_image.description</f>
        <v>0</v>
      </c>
      <c r="HNF186" s="12">
        <f>general_device_image.description</f>
        <v>0</v>
      </c>
      <c r="HNG186" s="12">
        <f>general_device_image.description</f>
        <v>0</v>
      </c>
      <c r="HNH186" s="12">
        <f>general_device_image.description</f>
        <v>0</v>
      </c>
      <c r="HNI186" s="12">
        <f>general_device_image.description</f>
        <v>0</v>
      </c>
      <c r="HNJ186" s="12">
        <f>general_device_image.description</f>
        <v>0</v>
      </c>
      <c r="HNK186" s="12">
        <f>general_device_image.description</f>
        <v>0</v>
      </c>
      <c r="HNL186" s="12">
        <f>general_device_image.description</f>
        <v>0</v>
      </c>
      <c r="HNM186" s="12">
        <f>general_device_image.description</f>
        <v>0</v>
      </c>
      <c r="HNN186" s="12">
        <f>general_device_image.description</f>
        <v>0</v>
      </c>
      <c r="HNO186" s="12">
        <f>general_device_image.description</f>
        <v>0</v>
      </c>
      <c r="HNP186" s="12">
        <f>general_device_image.description</f>
        <v>0</v>
      </c>
      <c r="HNQ186" s="12">
        <f>general_device_image.description</f>
        <v>0</v>
      </c>
      <c r="HNR186" s="12">
        <f>general_device_image.description</f>
        <v>0</v>
      </c>
      <c r="HNS186" s="12">
        <f>general_device_image.description</f>
        <v>0</v>
      </c>
      <c r="HNT186" s="12">
        <f>general_device_image.description</f>
        <v>0</v>
      </c>
      <c r="HNU186" s="12">
        <f>general_device_image.description</f>
        <v>0</v>
      </c>
      <c r="HNV186" s="12">
        <f>general_device_image.description</f>
        <v>0</v>
      </c>
      <c r="HNW186" s="12">
        <f>general_device_image.description</f>
        <v>0</v>
      </c>
      <c r="HNX186" s="12">
        <f>general_device_image.description</f>
        <v>0</v>
      </c>
      <c r="HNY186" s="12">
        <f>general_device_image.description</f>
        <v>0</v>
      </c>
      <c r="HNZ186" s="12">
        <f>general_device_image.description</f>
        <v>0</v>
      </c>
      <c r="HOA186" s="12">
        <f>general_device_image.description</f>
        <v>0</v>
      </c>
      <c r="HOB186" s="12">
        <f>general_device_image.description</f>
        <v>0</v>
      </c>
      <c r="HOC186" s="12">
        <f>general_device_image.description</f>
        <v>0</v>
      </c>
      <c r="HOD186" s="12">
        <f>general_device_image.description</f>
        <v>0</v>
      </c>
      <c r="HOE186" s="12">
        <f>general_device_image.description</f>
        <v>0</v>
      </c>
      <c r="HOF186" s="12">
        <f>general_device_image.description</f>
        <v>0</v>
      </c>
      <c r="HOG186" s="12">
        <f>general_device_image.description</f>
        <v>0</v>
      </c>
      <c r="HOH186" s="12">
        <f>general_device_image.description</f>
        <v>0</v>
      </c>
      <c r="HOI186" s="12">
        <f>general_device_image.description</f>
        <v>0</v>
      </c>
      <c r="HOJ186" s="12">
        <f>general_device_image.description</f>
        <v>0</v>
      </c>
      <c r="HOK186" s="12">
        <f>general_device_image.description</f>
        <v>0</v>
      </c>
      <c r="HOL186" s="12">
        <f>general_device_image.description</f>
        <v>0</v>
      </c>
      <c r="HOM186" s="12">
        <f>general_device_image.description</f>
        <v>0</v>
      </c>
      <c r="HON186" s="12">
        <f>general_device_image.description</f>
        <v>0</v>
      </c>
      <c r="HOO186" s="12">
        <f>general_device_image.description</f>
        <v>0</v>
      </c>
      <c r="HOP186" s="12">
        <f>general_device_image.description</f>
        <v>0</v>
      </c>
      <c r="HOQ186" s="12">
        <f>general_device_image.description</f>
        <v>0</v>
      </c>
      <c r="HOR186" s="12">
        <f>general_device_image.description</f>
        <v>0</v>
      </c>
      <c r="HOS186" s="12">
        <f>general_device_image.description</f>
        <v>0</v>
      </c>
      <c r="HOT186" s="12">
        <f>general_device_image.description</f>
        <v>0</v>
      </c>
      <c r="HOU186" s="12">
        <f>general_device_image.description</f>
        <v>0</v>
      </c>
      <c r="HOV186" s="12">
        <f>general_device_image.description</f>
        <v>0</v>
      </c>
      <c r="HOW186" s="12">
        <f>general_device_image.description</f>
        <v>0</v>
      </c>
      <c r="HOX186" s="12">
        <f>general_device_image.description</f>
        <v>0</v>
      </c>
      <c r="HOY186" s="12">
        <f>general_device_image.description</f>
        <v>0</v>
      </c>
      <c r="HOZ186" s="12">
        <f>general_device_image.description</f>
        <v>0</v>
      </c>
      <c r="HPA186" s="12">
        <f>general_device_image.description</f>
        <v>0</v>
      </c>
      <c r="HPB186" s="12">
        <f>general_device_image.description</f>
        <v>0</v>
      </c>
      <c r="HPC186" s="12">
        <f>general_device_image.description</f>
        <v>0</v>
      </c>
      <c r="HPD186" s="12">
        <f>general_device_image.description</f>
        <v>0</v>
      </c>
      <c r="HPE186" s="12">
        <f>general_device_image.description</f>
        <v>0</v>
      </c>
      <c r="HPF186" s="12">
        <f>general_device_image.description</f>
        <v>0</v>
      </c>
      <c r="HPG186" s="12">
        <f>general_device_image.description</f>
        <v>0</v>
      </c>
      <c r="HPH186" s="12">
        <f>general_device_image.description</f>
        <v>0</v>
      </c>
      <c r="HPI186" s="12">
        <f>general_device_image.description</f>
        <v>0</v>
      </c>
      <c r="HPJ186" s="12">
        <f>general_device_image.description</f>
        <v>0</v>
      </c>
      <c r="HPK186" s="12">
        <f>general_device_image.description</f>
        <v>0</v>
      </c>
      <c r="HPL186" s="12">
        <f>general_device_image.description</f>
        <v>0</v>
      </c>
      <c r="HPM186" s="12">
        <f>general_device_image.description</f>
        <v>0</v>
      </c>
      <c r="HPN186" s="12">
        <f>general_device_image.description</f>
        <v>0</v>
      </c>
      <c r="HPO186" s="12">
        <f>general_device_image.description</f>
        <v>0</v>
      </c>
      <c r="HPP186" s="12">
        <f>general_device_image.description</f>
        <v>0</v>
      </c>
      <c r="HPQ186" s="12">
        <f>general_device_image.description</f>
        <v>0</v>
      </c>
      <c r="HPR186" s="12">
        <f>general_device_image.description</f>
        <v>0</v>
      </c>
      <c r="HPS186" s="12">
        <f>general_device_image.description</f>
        <v>0</v>
      </c>
      <c r="HPT186" s="12">
        <f>general_device_image.description</f>
        <v>0</v>
      </c>
      <c r="HPU186" s="12">
        <f>general_device_image.description</f>
        <v>0</v>
      </c>
      <c r="HPV186" s="12">
        <f>general_device_image.description</f>
        <v>0</v>
      </c>
      <c r="HPW186" s="12">
        <f>general_device_image.description</f>
        <v>0</v>
      </c>
      <c r="HPX186" s="12">
        <f>general_device_image.description</f>
        <v>0</v>
      </c>
      <c r="HPY186" s="12">
        <f>general_device_image.description</f>
        <v>0</v>
      </c>
      <c r="HPZ186" s="12">
        <f>general_device_image.description</f>
        <v>0</v>
      </c>
      <c r="HQA186" s="12">
        <f>general_device_image.description</f>
        <v>0</v>
      </c>
      <c r="HQB186" s="12">
        <f>general_device_image.description</f>
        <v>0</v>
      </c>
      <c r="HQC186" s="12">
        <f>general_device_image.description</f>
        <v>0</v>
      </c>
      <c r="HQD186" s="12">
        <f>general_device_image.description</f>
        <v>0</v>
      </c>
      <c r="HQE186" s="12">
        <f>general_device_image.description</f>
        <v>0</v>
      </c>
      <c r="HQF186" s="12">
        <f>general_device_image.description</f>
        <v>0</v>
      </c>
      <c r="HQG186" s="12">
        <f>general_device_image.description</f>
        <v>0</v>
      </c>
      <c r="HQH186" s="12">
        <f>general_device_image.description</f>
        <v>0</v>
      </c>
      <c r="HQI186" s="12">
        <f>general_device_image.description</f>
        <v>0</v>
      </c>
      <c r="HQJ186" s="12">
        <f>general_device_image.description</f>
        <v>0</v>
      </c>
      <c r="HQK186" s="12">
        <f>general_device_image.description</f>
        <v>0</v>
      </c>
      <c r="HQL186" s="12">
        <f>general_device_image.description</f>
        <v>0</v>
      </c>
      <c r="HQM186" s="12">
        <f>general_device_image.description</f>
        <v>0</v>
      </c>
      <c r="HQN186" s="12">
        <f>general_device_image.description</f>
        <v>0</v>
      </c>
      <c r="HQO186" s="12">
        <f>general_device_image.description</f>
        <v>0</v>
      </c>
      <c r="HQP186" s="12">
        <f>general_device_image.description</f>
        <v>0</v>
      </c>
      <c r="HQQ186" s="12">
        <f>general_device_image.description</f>
        <v>0</v>
      </c>
      <c r="HQR186" s="12">
        <f>general_device_image.description</f>
        <v>0</v>
      </c>
      <c r="HQS186" s="12">
        <f>general_device_image.description</f>
        <v>0</v>
      </c>
      <c r="HQT186" s="12">
        <f>general_device_image.description</f>
        <v>0</v>
      </c>
      <c r="HQU186" s="12">
        <f>general_device_image.description</f>
        <v>0</v>
      </c>
      <c r="HQV186" s="12">
        <f>general_device_image.description</f>
        <v>0</v>
      </c>
      <c r="HQW186" s="12">
        <f>general_device_image.description</f>
        <v>0</v>
      </c>
      <c r="HQX186" s="12">
        <f>general_device_image.description</f>
        <v>0</v>
      </c>
      <c r="HQY186" s="12">
        <f>general_device_image.description</f>
        <v>0</v>
      </c>
      <c r="HQZ186" s="12">
        <f>general_device_image.description</f>
        <v>0</v>
      </c>
      <c r="HRA186" s="12">
        <f>general_device_image.description</f>
        <v>0</v>
      </c>
      <c r="HRB186" s="12">
        <f>general_device_image.description</f>
        <v>0</v>
      </c>
      <c r="HRC186" s="12">
        <f>general_device_image.description</f>
        <v>0</v>
      </c>
      <c r="HRD186" s="12">
        <f>general_device_image.description</f>
        <v>0</v>
      </c>
      <c r="HRE186" s="12">
        <f>general_device_image.description</f>
        <v>0</v>
      </c>
      <c r="HRF186" s="12">
        <f>general_device_image.description</f>
        <v>0</v>
      </c>
      <c r="HRG186" s="12">
        <f>general_device_image.description</f>
        <v>0</v>
      </c>
      <c r="HRH186" s="12">
        <f>general_device_image.description</f>
        <v>0</v>
      </c>
      <c r="HRI186" s="12">
        <f>general_device_image.description</f>
        <v>0</v>
      </c>
      <c r="HRJ186" s="12">
        <f>general_device_image.description</f>
        <v>0</v>
      </c>
      <c r="HRK186" s="12">
        <f>general_device_image.description</f>
        <v>0</v>
      </c>
      <c r="HRL186" s="12">
        <f>general_device_image.description</f>
        <v>0</v>
      </c>
      <c r="HRM186" s="12">
        <f>general_device_image.description</f>
        <v>0</v>
      </c>
      <c r="HRN186" s="12">
        <f>general_device_image.description</f>
        <v>0</v>
      </c>
      <c r="HRO186" s="12">
        <f>general_device_image.description</f>
        <v>0</v>
      </c>
      <c r="HRP186" s="12">
        <f>general_device_image.description</f>
        <v>0</v>
      </c>
      <c r="HRQ186" s="12">
        <f>general_device_image.description</f>
        <v>0</v>
      </c>
      <c r="HRR186" s="12">
        <f>general_device_image.description</f>
        <v>0</v>
      </c>
      <c r="HRS186" s="12">
        <f>general_device_image.description</f>
        <v>0</v>
      </c>
      <c r="HRT186" s="12">
        <f>general_device_image.description</f>
        <v>0</v>
      </c>
      <c r="HRU186" s="12">
        <f>general_device_image.description</f>
        <v>0</v>
      </c>
      <c r="HRV186" s="12">
        <f>general_device_image.description</f>
        <v>0</v>
      </c>
      <c r="HRW186" s="12">
        <f>general_device_image.description</f>
        <v>0</v>
      </c>
      <c r="HRX186" s="12">
        <f>general_device_image.description</f>
        <v>0</v>
      </c>
      <c r="HRY186" s="12">
        <f>general_device_image.description</f>
        <v>0</v>
      </c>
      <c r="HRZ186" s="12">
        <f>general_device_image.description</f>
        <v>0</v>
      </c>
      <c r="HSA186" s="12">
        <f>general_device_image.description</f>
        <v>0</v>
      </c>
      <c r="HSB186" s="12">
        <f>general_device_image.description</f>
        <v>0</v>
      </c>
      <c r="HSC186" s="12">
        <f>general_device_image.description</f>
        <v>0</v>
      </c>
      <c r="HSD186" s="12">
        <f>general_device_image.description</f>
        <v>0</v>
      </c>
      <c r="HSE186" s="12">
        <f>general_device_image.description</f>
        <v>0</v>
      </c>
      <c r="HSF186" s="12">
        <f>general_device_image.description</f>
        <v>0</v>
      </c>
      <c r="HSG186" s="12">
        <f>general_device_image.description</f>
        <v>0</v>
      </c>
      <c r="HSH186" s="12">
        <f>general_device_image.description</f>
        <v>0</v>
      </c>
      <c r="HSI186" s="12">
        <f>general_device_image.description</f>
        <v>0</v>
      </c>
      <c r="HSJ186" s="12">
        <f>general_device_image.description</f>
        <v>0</v>
      </c>
      <c r="HSK186" s="12">
        <f>general_device_image.description</f>
        <v>0</v>
      </c>
      <c r="HSL186" s="12">
        <f>general_device_image.description</f>
        <v>0</v>
      </c>
      <c r="HSM186" s="12">
        <f>general_device_image.description</f>
        <v>0</v>
      </c>
      <c r="HSN186" s="12">
        <f>general_device_image.description</f>
        <v>0</v>
      </c>
      <c r="HSO186" s="12">
        <f>general_device_image.description</f>
        <v>0</v>
      </c>
      <c r="HSP186" s="12">
        <f>general_device_image.description</f>
        <v>0</v>
      </c>
      <c r="HSQ186" s="12">
        <f>general_device_image.description</f>
        <v>0</v>
      </c>
      <c r="HSR186" s="12">
        <f>general_device_image.description</f>
        <v>0</v>
      </c>
      <c r="HSS186" s="12">
        <f>general_device_image.description</f>
        <v>0</v>
      </c>
      <c r="HST186" s="12">
        <f>general_device_image.description</f>
        <v>0</v>
      </c>
      <c r="HSU186" s="12">
        <f>general_device_image.description</f>
        <v>0</v>
      </c>
      <c r="HSV186" s="12">
        <f>general_device_image.description</f>
        <v>0</v>
      </c>
      <c r="HSW186" s="12">
        <f>general_device_image.description</f>
        <v>0</v>
      </c>
      <c r="HSX186" s="12">
        <f>general_device_image.description</f>
        <v>0</v>
      </c>
      <c r="HSY186" s="12">
        <f>general_device_image.description</f>
        <v>0</v>
      </c>
      <c r="HSZ186" s="12">
        <f>general_device_image.description</f>
        <v>0</v>
      </c>
      <c r="HTA186" s="12">
        <f>general_device_image.description</f>
        <v>0</v>
      </c>
      <c r="HTB186" s="12">
        <f>general_device_image.description</f>
        <v>0</v>
      </c>
      <c r="HTC186" s="12">
        <f>general_device_image.description</f>
        <v>0</v>
      </c>
      <c r="HTD186" s="12">
        <f>general_device_image.description</f>
        <v>0</v>
      </c>
      <c r="HTE186" s="12">
        <f>general_device_image.description</f>
        <v>0</v>
      </c>
      <c r="HTF186" s="12">
        <f>general_device_image.description</f>
        <v>0</v>
      </c>
      <c r="HTG186" s="12">
        <f>general_device_image.description</f>
        <v>0</v>
      </c>
      <c r="HTH186" s="12">
        <f>general_device_image.description</f>
        <v>0</v>
      </c>
      <c r="HTI186" s="12">
        <f>general_device_image.description</f>
        <v>0</v>
      </c>
      <c r="HTJ186" s="12">
        <f>general_device_image.description</f>
        <v>0</v>
      </c>
      <c r="HTK186" s="12">
        <f>general_device_image.description</f>
        <v>0</v>
      </c>
      <c r="HTL186" s="12">
        <f>general_device_image.description</f>
        <v>0</v>
      </c>
      <c r="HTM186" s="12">
        <f>general_device_image.description</f>
        <v>0</v>
      </c>
      <c r="HTN186" s="12">
        <f>general_device_image.description</f>
        <v>0</v>
      </c>
      <c r="HTO186" s="12">
        <f>general_device_image.description</f>
        <v>0</v>
      </c>
      <c r="HTP186" s="12">
        <f>general_device_image.description</f>
        <v>0</v>
      </c>
      <c r="HTQ186" s="12">
        <f>general_device_image.description</f>
        <v>0</v>
      </c>
      <c r="HTR186" s="12">
        <f>general_device_image.description</f>
        <v>0</v>
      </c>
      <c r="HTS186" s="12">
        <f>general_device_image.description</f>
        <v>0</v>
      </c>
      <c r="HTT186" s="12">
        <f>general_device_image.description</f>
        <v>0</v>
      </c>
      <c r="HTU186" s="12">
        <f>general_device_image.description</f>
        <v>0</v>
      </c>
      <c r="HTV186" s="12">
        <f>general_device_image.description</f>
        <v>0</v>
      </c>
      <c r="HTW186" s="12">
        <f>general_device_image.description</f>
        <v>0</v>
      </c>
      <c r="HTX186" s="12">
        <f>general_device_image.description</f>
        <v>0</v>
      </c>
      <c r="HTY186" s="12">
        <f>general_device_image.description</f>
        <v>0</v>
      </c>
      <c r="HTZ186" s="12">
        <f>general_device_image.description</f>
        <v>0</v>
      </c>
      <c r="HUA186" s="12">
        <f>general_device_image.description</f>
        <v>0</v>
      </c>
      <c r="HUB186" s="12">
        <f>general_device_image.description</f>
        <v>0</v>
      </c>
      <c r="HUC186" s="12">
        <f>general_device_image.description</f>
        <v>0</v>
      </c>
      <c r="HUD186" s="12">
        <f>general_device_image.description</f>
        <v>0</v>
      </c>
      <c r="HUE186" s="12">
        <f>general_device_image.description</f>
        <v>0</v>
      </c>
      <c r="HUF186" s="12">
        <f>general_device_image.description</f>
        <v>0</v>
      </c>
      <c r="HUG186" s="12">
        <f>general_device_image.description</f>
        <v>0</v>
      </c>
      <c r="HUH186" s="12">
        <f>general_device_image.description</f>
        <v>0</v>
      </c>
      <c r="HUI186" s="12">
        <f>general_device_image.description</f>
        <v>0</v>
      </c>
      <c r="HUJ186" s="12">
        <f>general_device_image.description</f>
        <v>0</v>
      </c>
      <c r="HUK186" s="12">
        <f>general_device_image.description</f>
        <v>0</v>
      </c>
      <c r="HUL186" s="12">
        <f>general_device_image.description</f>
        <v>0</v>
      </c>
      <c r="HUM186" s="12">
        <f>general_device_image.description</f>
        <v>0</v>
      </c>
      <c r="HUN186" s="12">
        <f>general_device_image.description</f>
        <v>0</v>
      </c>
      <c r="HUO186" s="12">
        <f>general_device_image.description</f>
        <v>0</v>
      </c>
      <c r="HUP186" s="12">
        <f>general_device_image.description</f>
        <v>0</v>
      </c>
      <c r="HUQ186" s="12">
        <f>general_device_image.description</f>
        <v>0</v>
      </c>
      <c r="HUR186" s="12">
        <f>general_device_image.description</f>
        <v>0</v>
      </c>
      <c r="HUS186" s="12">
        <f>general_device_image.description</f>
        <v>0</v>
      </c>
      <c r="HUT186" s="12">
        <f>general_device_image.description</f>
        <v>0</v>
      </c>
      <c r="HUU186" s="12">
        <f>general_device_image.description</f>
        <v>0</v>
      </c>
      <c r="HUV186" s="12">
        <f>general_device_image.description</f>
        <v>0</v>
      </c>
      <c r="HUW186" s="12">
        <f>general_device_image.description</f>
        <v>0</v>
      </c>
      <c r="HUX186" s="12">
        <f>general_device_image.description</f>
        <v>0</v>
      </c>
      <c r="HUY186" s="12">
        <f>general_device_image.description</f>
        <v>0</v>
      </c>
      <c r="HUZ186" s="12">
        <f>general_device_image.description</f>
        <v>0</v>
      </c>
      <c r="HVA186" s="12">
        <f>general_device_image.description</f>
        <v>0</v>
      </c>
      <c r="HVB186" s="12">
        <f>general_device_image.description</f>
        <v>0</v>
      </c>
      <c r="HVC186" s="12">
        <f>general_device_image.description</f>
        <v>0</v>
      </c>
      <c r="HVD186" s="12">
        <f>general_device_image.description</f>
        <v>0</v>
      </c>
      <c r="HVE186" s="12">
        <f>general_device_image.description</f>
        <v>0</v>
      </c>
      <c r="HVF186" s="12">
        <f>general_device_image.description</f>
        <v>0</v>
      </c>
      <c r="HVG186" s="12">
        <f>general_device_image.description</f>
        <v>0</v>
      </c>
      <c r="HVH186" s="12">
        <f>general_device_image.description</f>
        <v>0</v>
      </c>
      <c r="HVI186" s="12">
        <f>general_device_image.description</f>
        <v>0</v>
      </c>
      <c r="HVJ186" s="12">
        <f>general_device_image.description</f>
        <v>0</v>
      </c>
      <c r="HVK186" s="12">
        <f>general_device_image.description</f>
        <v>0</v>
      </c>
      <c r="HVL186" s="12">
        <f>general_device_image.description</f>
        <v>0</v>
      </c>
      <c r="HVM186" s="12">
        <f>general_device_image.description</f>
        <v>0</v>
      </c>
      <c r="HVN186" s="12">
        <f>general_device_image.description</f>
        <v>0</v>
      </c>
      <c r="HVO186" s="12">
        <f>general_device_image.description</f>
        <v>0</v>
      </c>
      <c r="HVP186" s="12">
        <f>general_device_image.description</f>
        <v>0</v>
      </c>
      <c r="HVQ186" s="12">
        <f>general_device_image.description</f>
        <v>0</v>
      </c>
      <c r="HVR186" s="12">
        <f>general_device_image.description</f>
        <v>0</v>
      </c>
      <c r="HVS186" s="12">
        <f>general_device_image.description</f>
        <v>0</v>
      </c>
      <c r="HVT186" s="12">
        <f>general_device_image.description</f>
        <v>0</v>
      </c>
      <c r="HVU186" s="12">
        <f>general_device_image.description</f>
        <v>0</v>
      </c>
      <c r="HVV186" s="12">
        <f>general_device_image.description</f>
        <v>0</v>
      </c>
      <c r="HVW186" s="12">
        <f>general_device_image.description</f>
        <v>0</v>
      </c>
      <c r="HVX186" s="12">
        <f>general_device_image.description</f>
        <v>0</v>
      </c>
      <c r="HVY186" s="12">
        <f>general_device_image.description</f>
        <v>0</v>
      </c>
      <c r="HVZ186" s="12">
        <f>general_device_image.description</f>
        <v>0</v>
      </c>
      <c r="HWA186" s="12">
        <f>general_device_image.description</f>
        <v>0</v>
      </c>
      <c r="HWB186" s="12">
        <f>general_device_image.description</f>
        <v>0</v>
      </c>
      <c r="HWC186" s="12">
        <f>general_device_image.description</f>
        <v>0</v>
      </c>
      <c r="HWD186" s="12">
        <f>general_device_image.description</f>
        <v>0</v>
      </c>
      <c r="HWE186" s="12">
        <f>general_device_image.description</f>
        <v>0</v>
      </c>
      <c r="HWF186" s="12">
        <f>general_device_image.description</f>
        <v>0</v>
      </c>
      <c r="HWG186" s="12">
        <f>general_device_image.description</f>
        <v>0</v>
      </c>
      <c r="HWH186" s="12">
        <f>general_device_image.description</f>
        <v>0</v>
      </c>
      <c r="HWI186" s="12">
        <f>general_device_image.description</f>
        <v>0</v>
      </c>
      <c r="HWJ186" s="12">
        <f>general_device_image.description</f>
        <v>0</v>
      </c>
      <c r="HWK186" s="12">
        <f>general_device_image.description</f>
        <v>0</v>
      </c>
      <c r="HWL186" s="12">
        <f>general_device_image.description</f>
        <v>0</v>
      </c>
      <c r="HWM186" s="12">
        <f>general_device_image.description</f>
        <v>0</v>
      </c>
      <c r="HWN186" s="12">
        <f>general_device_image.description</f>
        <v>0</v>
      </c>
      <c r="HWO186" s="12">
        <f>general_device_image.description</f>
        <v>0</v>
      </c>
      <c r="HWP186" s="12">
        <f>general_device_image.description</f>
        <v>0</v>
      </c>
      <c r="HWQ186" s="12">
        <f>general_device_image.description</f>
        <v>0</v>
      </c>
      <c r="HWR186" s="12">
        <f>general_device_image.description</f>
        <v>0</v>
      </c>
      <c r="HWS186" s="12">
        <f>general_device_image.description</f>
        <v>0</v>
      </c>
      <c r="HWT186" s="12">
        <f>general_device_image.description</f>
        <v>0</v>
      </c>
      <c r="HWU186" s="12">
        <f>general_device_image.description</f>
        <v>0</v>
      </c>
      <c r="HWV186" s="12">
        <f>general_device_image.description</f>
        <v>0</v>
      </c>
      <c r="HWW186" s="12">
        <f>general_device_image.description</f>
        <v>0</v>
      </c>
      <c r="HWX186" s="12">
        <f>general_device_image.description</f>
        <v>0</v>
      </c>
      <c r="HWY186" s="12">
        <f>general_device_image.description</f>
        <v>0</v>
      </c>
      <c r="HWZ186" s="12">
        <f>general_device_image.description</f>
        <v>0</v>
      </c>
      <c r="HXA186" s="12">
        <f>general_device_image.description</f>
        <v>0</v>
      </c>
      <c r="HXB186" s="12">
        <f>general_device_image.description</f>
        <v>0</v>
      </c>
      <c r="HXC186" s="12">
        <f>general_device_image.description</f>
        <v>0</v>
      </c>
      <c r="HXD186" s="12">
        <f>general_device_image.description</f>
        <v>0</v>
      </c>
      <c r="HXE186" s="12">
        <f>general_device_image.description</f>
        <v>0</v>
      </c>
      <c r="HXF186" s="12">
        <f>general_device_image.description</f>
        <v>0</v>
      </c>
      <c r="HXG186" s="12">
        <f>general_device_image.description</f>
        <v>0</v>
      </c>
      <c r="HXH186" s="12">
        <f>general_device_image.description</f>
        <v>0</v>
      </c>
      <c r="HXI186" s="12">
        <f>general_device_image.description</f>
        <v>0</v>
      </c>
      <c r="HXJ186" s="12">
        <f>general_device_image.description</f>
        <v>0</v>
      </c>
      <c r="HXK186" s="12">
        <f>general_device_image.description</f>
        <v>0</v>
      </c>
      <c r="HXL186" s="12">
        <f>general_device_image.description</f>
        <v>0</v>
      </c>
      <c r="HXM186" s="12">
        <f>general_device_image.description</f>
        <v>0</v>
      </c>
      <c r="HXN186" s="12">
        <f>general_device_image.description</f>
        <v>0</v>
      </c>
      <c r="HXO186" s="12">
        <f>general_device_image.description</f>
        <v>0</v>
      </c>
      <c r="HXP186" s="12">
        <f>general_device_image.description</f>
        <v>0</v>
      </c>
      <c r="HXQ186" s="12">
        <f>general_device_image.description</f>
        <v>0</v>
      </c>
      <c r="HXR186" s="12">
        <f>general_device_image.description</f>
        <v>0</v>
      </c>
      <c r="HXS186" s="12">
        <f>general_device_image.description</f>
        <v>0</v>
      </c>
      <c r="HXT186" s="12">
        <f>general_device_image.description</f>
        <v>0</v>
      </c>
      <c r="HXU186" s="12">
        <f>general_device_image.description</f>
        <v>0</v>
      </c>
      <c r="HXV186" s="12">
        <f>general_device_image.description</f>
        <v>0</v>
      </c>
      <c r="HXW186" s="12">
        <f>general_device_image.description</f>
        <v>0</v>
      </c>
      <c r="HXX186" s="12">
        <f>general_device_image.description</f>
        <v>0</v>
      </c>
      <c r="HXY186" s="12">
        <f>general_device_image.description</f>
        <v>0</v>
      </c>
      <c r="HXZ186" s="12">
        <f>general_device_image.description</f>
        <v>0</v>
      </c>
      <c r="HYA186" s="12">
        <f>general_device_image.description</f>
        <v>0</v>
      </c>
      <c r="HYB186" s="12">
        <f>general_device_image.description</f>
        <v>0</v>
      </c>
      <c r="HYC186" s="12">
        <f>general_device_image.description</f>
        <v>0</v>
      </c>
      <c r="HYD186" s="12">
        <f>general_device_image.description</f>
        <v>0</v>
      </c>
      <c r="HYE186" s="12">
        <f>general_device_image.description</f>
        <v>0</v>
      </c>
      <c r="HYF186" s="12">
        <f>general_device_image.description</f>
        <v>0</v>
      </c>
      <c r="HYG186" s="12">
        <f>general_device_image.description</f>
        <v>0</v>
      </c>
      <c r="HYH186" s="12">
        <f>general_device_image.description</f>
        <v>0</v>
      </c>
      <c r="HYI186" s="12">
        <f>general_device_image.description</f>
        <v>0</v>
      </c>
      <c r="HYJ186" s="12">
        <f>general_device_image.description</f>
        <v>0</v>
      </c>
      <c r="HYK186" s="12">
        <f>general_device_image.description</f>
        <v>0</v>
      </c>
      <c r="HYL186" s="12">
        <f>general_device_image.description</f>
        <v>0</v>
      </c>
      <c r="HYM186" s="12">
        <f>general_device_image.description</f>
        <v>0</v>
      </c>
      <c r="HYN186" s="12">
        <f>general_device_image.description</f>
        <v>0</v>
      </c>
      <c r="HYO186" s="12">
        <f>general_device_image.description</f>
        <v>0</v>
      </c>
      <c r="HYP186" s="12">
        <f>general_device_image.description</f>
        <v>0</v>
      </c>
      <c r="HYQ186" s="12">
        <f>general_device_image.description</f>
        <v>0</v>
      </c>
      <c r="HYR186" s="12">
        <f>general_device_image.description</f>
        <v>0</v>
      </c>
      <c r="HYS186" s="12">
        <f>general_device_image.description</f>
        <v>0</v>
      </c>
      <c r="HYT186" s="12">
        <f>general_device_image.description</f>
        <v>0</v>
      </c>
      <c r="HYU186" s="12">
        <f>general_device_image.description</f>
        <v>0</v>
      </c>
      <c r="HYV186" s="12">
        <f>general_device_image.description</f>
        <v>0</v>
      </c>
      <c r="HYW186" s="12">
        <f>general_device_image.description</f>
        <v>0</v>
      </c>
      <c r="HYX186" s="12">
        <f>general_device_image.description</f>
        <v>0</v>
      </c>
      <c r="HYY186" s="12">
        <f>general_device_image.description</f>
        <v>0</v>
      </c>
      <c r="HYZ186" s="12">
        <f>general_device_image.description</f>
        <v>0</v>
      </c>
      <c r="HZA186" s="12">
        <f>general_device_image.description</f>
        <v>0</v>
      </c>
      <c r="HZB186" s="12">
        <f>general_device_image.description</f>
        <v>0</v>
      </c>
      <c r="HZC186" s="12">
        <f>general_device_image.description</f>
        <v>0</v>
      </c>
      <c r="HZD186" s="12">
        <f>general_device_image.description</f>
        <v>0</v>
      </c>
      <c r="HZE186" s="12">
        <f>general_device_image.description</f>
        <v>0</v>
      </c>
      <c r="HZF186" s="12">
        <f>general_device_image.description</f>
        <v>0</v>
      </c>
      <c r="HZG186" s="12">
        <f>general_device_image.description</f>
        <v>0</v>
      </c>
      <c r="HZH186" s="12">
        <f>general_device_image.description</f>
        <v>0</v>
      </c>
      <c r="HZI186" s="12">
        <f>general_device_image.description</f>
        <v>0</v>
      </c>
      <c r="HZJ186" s="12">
        <f>general_device_image.description</f>
        <v>0</v>
      </c>
      <c r="HZK186" s="12">
        <f>general_device_image.description</f>
        <v>0</v>
      </c>
      <c r="HZL186" s="12">
        <f>general_device_image.description</f>
        <v>0</v>
      </c>
      <c r="HZM186" s="12">
        <f>general_device_image.description</f>
        <v>0</v>
      </c>
      <c r="HZN186" s="12">
        <f>general_device_image.description</f>
        <v>0</v>
      </c>
      <c r="HZO186" s="12">
        <f>general_device_image.description</f>
        <v>0</v>
      </c>
      <c r="HZP186" s="12">
        <f>general_device_image.description</f>
        <v>0</v>
      </c>
      <c r="HZQ186" s="12">
        <f>general_device_image.description</f>
        <v>0</v>
      </c>
      <c r="HZR186" s="12">
        <f>general_device_image.description</f>
        <v>0</v>
      </c>
      <c r="HZS186" s="12">
        <f>general_device_image.description</f>
        <v>0</v>
      </c>
      <c r="HZT186" s="12">
        <f>general_device_image.description</f>
        <v>0</v>
      </c>
      <c r="HZU186" s="12">
        <f>general_device_image.description</f>
        <v>0</v>
      </c>
      <c r="HZV186" s="12">
        <f>general_device_image.description</f>
        <v>0</v>
      </c>
      <c r="HZW186" s="12">
        <f>general_device_image.description</f>
        <v>0</v>
      </c>
      <c r="HZX186" s="12">
        <f>general_device_image.description</f>
        <v>0</v>
      </c>
      <c r="HZY186" s="12">
        <f>general_device_image.description</f>
        <v>0</v>
      </c>
      <c r="HZZ186" s="12">
        <f>general_device_image.description</f>
        <v>0</v>
      </c>
      <c r="IAA186" s="12">
        <f>general_device_image.description</f>
        <v>0</v>
      </c>
      <c r="IAB186" s="12">
        <f>general_device_image.description</f>
        <v>0</v>
      </c>
      <c r="IAC186" s="12">
        <f>general_device_image.description</f>
        <v>0</v>
      </c>
      <c r="IAD186" s="12">
        <f>general_device_image.description</f>
        <v>0</v>
      </c>
      <c r="IAE186" s="12">
        <f>general_device_image.description</f>
        <v>0</v>
      </c>
      <c r="IAF186" s="12">
        <f>general_device_image.description</f>
        <v>0</v>
      </c>
      <c r="IAG186" s="12">
        <f>general_device_image.description</f>
        <v>0</v>
      </c>
      <c r="IAH186" s="12">
        <f>general_device_image.description</f>
        <v>0</v>
      </c>
      <c r="IAI186" s="12">
        <f>general_device_image.description</f>
        <v>0</v>
      </c>
      <c r="IAJ186" s="12">
        <f>general_device_image.description</f>
        <v>0</v>
      </c>
      <c r="IAK186" s="12">
        <f>general_device_image.description</f>
        <v>0</v>
      </c>
      <c r="IAL186" s="12">
        <f>general_device_image.description</f>
        <v>0</v>
      </c>
      <c r="IAM186" s="12">
        <f>general_device_image.description</f>
        <v>0</v>
      </c>
      <c r="IAN186" s="12">
        <f>general_device_image.description</f>
        <v>0</v>
      </c>
      <c r="IAO186" s="12">
        <f>general_device_image.description</f>
        <v>0</v>
      </c>
      <c r="IAP186" s="12">
        <f>general_device_image.description</f>
        <v>0</v>
      </c>
      <c r="IAQ186" s="12">
        <f>general_device_image.description</f>
        <v>0</v>
      </c>
      <c r="IAR186" s="12">
        <f>general_device_image.description</f>
        <v>0</v>
      </c>
      <c r="IAS186" s="12">
        <f>general_device_image.description</f>
        <v>0</v>
      </c>
      <c r="IAT186" s="12">
        <f>general_device_image.description</f>
        <v>0</v>
      </c>
      <c r="IAU186" s="12">
        <f>general_device_image.description</f>
        <v>0</v>
      </c>
      <c r="IAV186" s="12">
        <f>general_device_image.description</f>
        <v>0</v>
      </c>
      <c r="IAW186" s="12">
        <f>general_device_image.description</f>
        <v>0</v>
      </c>
      <c r="IAX186" s="12">
        <f>general_device_image.description</f>
        <v>0</v>
      </c>
      <c r="IAY186" s="12">
        <f>general_device_image.description</f>
        <v>0</v>
      </c>
      <c r="IAZ186" s="12">
        <f>general_device_image.description</f>
        <v>0</v>
      </c>
      <c r="IBA186" s="12">
        <f>general_device_image.description</f>
        <v>0</v>
      </c>
      <c r="IBB186" s="12">
        <f>general_device_image.description</f>
        <v>0</v>
      </c>
      <c r="IBC186" s="12">
        <f>general_device_image.description</f>
        <v>0</v>
      </c>
      <c r="IBD186" s="12">
        <f>general_device_image.description</f>
        <v>0</v>
      </c>
      <c r="IBE186" s="12">
        <f>general_device_image.description</f>
        <v>0</v>
      </c>
      <c r="IBF186" s="12">
        <f>general_device_image.description</f>
        <v>0</v>
      </c>
      <c r="IBG186" s="12">
        <f>general_device_image.description</f>
        <v>0</v>
      </c>
      <c r="IBH186" s="12">
        <f>general_device_image.description</f>
        <v>0</v>
      </c>
      <c r="IBI186" s="12">
        <f>general_device_image.description</f>
        <v>0</v>
      </c>
      <c r="IBJ186" s="12">
        <f>general_device_image.description</f>
        <v>0</v>
      </c>
      <c r="IBK186" s="12">
        <f>general_device_image.description</f>
        <v>0</v>
      </c>
      <c r="IBL186" s="12">
        <f>general_device_image.description</f>
        <v>0</v>
      </c>
      <c r="IBM186" s="12">
        <f>general_device_image.description</f>
        <v>0</v>
      </c>
      <c r="IBN186" s="12">
        <f>general_device_image.description</f>
        <v>0</v>
      </c>
      <c r="IBO186" s="12">
        <f>general_device_image.description</f>
        <v>0</v>
      </c>
      <c r="IBP186" s="12">
        <f>general_device_image.description</f>
        <v>0</v>
      </c>
      <c r="IBQ186" s="12">
        <f>general_device_image.description</f>
        <v>0</v>
      </c>
      <c r="IBR186" s="12">
        <f>general_device_image.description</f>
        <v>0</v>
      </c>
      <c r="IBS186" s="12">
        <f>general_device_image.description</f>
        <v>0</v>
      </c>
      <c r="IBT186" s="12">
        <f>general_device_image.description</f>
        <v>0</v>
      </c>
      <c r="IBU186" s="12">
        <f>general_device_image.description</f>
        <v>0</v>
      </c>
      <c r="IBV186" s="12">
        <f>general_device_image.description</f>
        <v>0</v>
      </c>
      <c r="IBW186" s="12">
        <f>general_device_image.description</f>
        <v>0</v>
      </c>
      <c r="IBX186" s="12">
        <f>general_device_image.description</f>
        <v>0</v>
      </c>
      <c r="IBY186" s="12">
        <f>general_device_image.description</f>
        <v>0</v>
      </c>
      <c r="IBZ186" s="12">
        <f>general_device_image.description</f>
        <v>0</v>
      </c>
      <c r="ICA186" s="12">
        <f>general_device_image.description</f>
        <v>0</v>
      </c>
      <c r="ICB186" s="12">
        <f>general_device_image.description</f>
        <v>0</v>
      </c>
      <c r="ICC186" s="12">
        <f>general_device_image.description</f>
        <v>0</v>
      </c>
      <c r="ICD186" s="12">
        <f>general_device_image.description</f>
        <v>0</v>
      </c>
      <c r="ICE186" s="12">
        <f>general_device_image.description</f>
        <v>0</v>
      </c>
      <c r="ICF186" s="12">
        <f>general_device_image.description</f>
        <v>0</v>
      </c>
      <c r="ICG186" s="12">
        <f>general_device_image.description</f>
        <v>0</v>
      </c>
      <c r="ICH186" s="12">
        <f>general_device_image.description</f>
        <v>0</v>
      </c>
      <c r="ICI186" s="12">
        <f>general_device_image.description</f>
        <v>0</v>
      </c>
      <c r="ICJ186" s="12">
        <f>general_device_image.description</f>
        <v>0</v>
      </c>
      <c r="ICK186" s="12">
        <f>general_device_image.description</f>
        <v>0</v>
      </c>
      <c r="ICL186" s="12">
        <f>general_device_image.description</f>
        <v>0</v>
      </c>
      <c r="ICM186" s="12">
        <f>general_device_image.description</f>
        <v>0</v>
      </c>
      <c r="ICN186" s="12">
        <f>general_device_image.description</f>
        <v>0</v>
      </c>
      <c r="ICO186" s="12">
        <f>general_device_image.description</f>
        <v>0</v>
      </c>
      <c r="ICP186" s="12">
        <f>general_device_image.description</f>
        <v>0</v>
      </c>
      <c r="ICQ186" s="12">
        <f>general_device_image.description</f>
        <v>0</v>
      </c>
      <c r="ICR186" s="12">
        <f>general_device_image.description</f>
        <v>0</v>
      </c>
      <c r="ICS186" s="12">
        <f>general_device_image.description</f>
        <v>0</v>
      </c>
      <c r="ICT186" s="12">
        <f>general_device_image.description</f>
        <v>0</v>
      </c>
      <c r="ICU186" s="12">
        <f>general_device_image.description</f>
        <v>0</v>
      </c>
      <c r="ICV186" s="12">
        <f>general_device_image.description</f>
        <v>0</v>
      </c>
      <c r="ICW186" s="12">
        <f>general_device_image.description</f>
        <v>0</v>
      </c>
      <c r="ICX186" s="12">
        <f>general_device_image.description</f>
        <v>0</v>
      </c>
      <c r="ICY186" s="12">
        <f>general_device_image.description</f>
        <v>0</v>
      </c>
      <c r="ICZ186" s="12">
        <f>general_device_image.description</f>
        <v>0</v>
      </c>
      <c r="IDA186" s="12">
        <f>general_device_image.description</f>
        <v>0</v>
      </c>
      <c r="IDB186" s="12">
        <f>general_device_image.description</f>
        <v>0</v>
      </c>
      <c r="IDC186" s="12">
        <f>general_device_image.description</f>
        <v>0</v>
      </c>
      <c r="IDD186" s="12">
        <f>general_device_image.description</f>
        <v>0</v>
      </c>
      <c r="IDE186" s="12">
        <f>general_device_image.description</f>
        <v>0</v>
      </c>
      <c r="IDF186" s="12">
        <f>general_device_image.description</f>
        <v>0</v>
      </c>
      <c r="IDG186" s="12">
        <f>general_device_image.description</f>
        <v>0</v>
      </c>
      <c r="IDH186" s="12">
        <f>general_device_image.description</f>
        <v>0</v>
      </c>
      <c r="IDI186" s="12">
        <f>general_device_image.description</f>
        <v>0</v>
      </c>
      <c r="IDJ186" s="12">
        <f>general_device_image.description</f>
        <v>0</v>
      </c>
      <c r="IDK186" s="12">
        <f>general_device_image.description</f>
        <v>0</v>
      </c>
      <c r="IDL186" s="12">
        <f>general_device_image.description</f>
        <v>0</v>
      </c>
      <c r="IDM186" s="12">
        <f>general_device_image.description</f>
        <v>0</v>
      </c>
      <c r="IDN186" s="12">
        <f>general_device_image.description</f>
        <v>0</v>
      </c>
      <c r="IDO186" s="12">
        <f>general_device_image.description</f>
        <v>0</v>
      </c>
      <c r="IDP186" s="12">
        <f>general_device_image.description</f>
        <v>0</v>
      </c>
      <c r="IDQ186" s="12">
        <f>general_device_image.description</f>
        <v>0</v>
      </c>
      <c r="IDR186" s="12">
        <f>general_device_image.description</f>
        <v>0</v>
      </c>
      <c r="IDS186" s="12">
        <f>general_device_image.description</f>
        <v>0</v>
      </c>
      <c r="IDT186" s="12">
        <f>general_device_image.description</f>
        <v>0</v>
      </c>
      <c r="IDU186" s="12">
        <f>general_device_image.description</f>
        <v>0</v>
      </c>
      <c r="IDV186" s="12">
        <f>general_device_image.description</f>
        <v>0</v>
      </c>
      <c r="IDW186" s="12">
        <f>general_device_image.description</f>
        <v>0</v>
      </c>
      <c r="IDX186" s="12">
        <f>general_device_image.description</f>
        <v>0</v>
      </c>
      <c r="IDY186" s="12">
        <f>general_device_image.description</f>
        <v>0</v>
      </c>
      <c r="IDZ186" s="12">
        <f>general_device_image.description</f>
        <v>0</v>
      </c>
      <c r="IEA186" s="12">
        <f>general_device_image.description</f>
        <v>0</v>
      </c>
      <c r="IEB186" s="12">
        <f>general_device_image.description</f>
        <v>0</v>
      </c>
      <c r="IEC186" s="12">
        <f>general_device_image.description</f>
        <v>0</v>
      </c>
      <c r="IED186" s="12">
        <f>general_device_image.description</f>
        <v>0</v>
      </c>
      <c r="IEE186" s="12">
        <f>general_device_image.description</f>
        <v>0</v>
      </c>
      <c r="IEF186" s="12">
        <f>general_device_image.description</f>
        <v>0</v>
      </c>
      <c r="IEG186" s="12">
        <f>general_device_image.description</f>
        <v>0</v>
      </c>
      <c r="IEH186" s="12">
        <f>general_device_image.description</f>
        <v>0</v>
      </c>
      <c r="IEI186" s="12">
        <f>general_device_image.description</f>
        <v>0</v>
      </c>
      <c r="IEJ186" s="12">
        <f>general_device_image.description</f>
        <v>0</v>
      </c>
      <c r="IEK186" s="12">
        <f>general_device_image.description</f>
        <v>0</v>
      </c>
      <c r="IEL186" s="12">
        <f>general_device_image.description</f>
        <v>0</v>
      </c>
      <c r="IEM186" s="12">
        <f>general_device_image.description</f>
        <v>0</v>
      </c>
      <c r="IEN186" s="12">
        <f>general_device_image.description</f>
        <v>0</v>
      </c>
      <c r="IEO186" s="12">
        <f>general_device_image.description</f>
        <v>0</v>
      </c>
      <c r="IEP186" s="12">
        <f>general_device_image.description</f>
        <v>0</v>
      </c>
      <c r="IEQ186" s="12">
        <f>general_device_image.description</f>
        <v>0</v>
      </c>
      <c r="IER186" s="12">
        <f>general_device_image.description</f>
        <v>0</v>
      </c>
      <c r="IES186" s="12">
        <f>general_device_image.description</f>
        <v>0</v>
      </c>
      <c r="IET186" s="12">
        <f>general_device_image.description</f>
        <v>0</v>
      </c>
      <c r="IEU186" s="12">
        <f>general_device_image.description</f>
        <v>0</v>
      </c>
      <c r="IEV186" s="12">
        <f>general_device_image.description</f>
        <v>0</v>
      </c>
      <c r="IEW186" s="12">
        <f>general_device_image.description</f>
        <v>0</v>
      </c>
      <c r="IEX186" s="12">
        <f>general_device_image.description</f>
        <v>0</v>
      </c>
      <c r="IEY186" s="12">
        <f>general_device_image.description</f>
        <v>0</v>
      </c>
      <c r="IEZ186" s="12">
        <f>general_device_image.description</f>
        <v>0</v>
      </c>
      <c r="IFA186" s="12">
        <f>general_device_image.description</f>
        <v>0</v>
      </c>
      <c r="IFB186" s="12">
        <f>general_device_image.description</f>
        <v>0</v>
      </c>
      <c r="IFC186" s="12">
        <f>general_device_image.description</f>
        <v>0</v>
      </c>
      <c r="IFD186" s="12">
        <f>general_device_image.description</f>
        <v>0</v>
      </c>
      <c r="IFE186" s="12">
        <f>general_device_image.description</f>
        <v>0</v>
      </c>
      <c r="IFF186" s="12">
        <f>general_device_image.description</f>
        <v>0</v>
      </c>
      <c r="IFG186" s="12">
        <f>general_device_image.description</f>
        <v>0</v>
      </c>
      <c r="IFH186" s="12">
        <f>general_device_image.description</f>
        <v>0</v>
      </c>
      <c r="IFI186" s="12">
        <f>general_device_image.description</f>
        <v>0</v>
      </c>
      <c r="IFJ186" s="12">
        <f>general_device_image.description</f>
        <v>0</v>
      </c>
      <c r="IFK186" s="12">
        <f>general_device_image.description</f>
        <v>0</v>
      </c>
      <c r="IFL186" s="12">
        <f>general_device_image.description</f>
        <v>0</v>
      </c>
      <c r="IFM186" s="12">
        <f>general_device_image.description</f>
        <v>0</v>
      </c>
      <c r="IFN186" s="12">
        <f>general_device_image.description</f>
        <v>0</v>
      </c>
      <c r="IFO186" s="12">
        <f>general_device_image.description</f>
        <v>0</v>
      </c>
      <c r="IFP186" s="12">
        <f>general_device_image.description</f>
        <v>0</v>
      </c>
      <c r="IFQ186" s="12">
        <f>general_device_image.description</f>
        <v>0</v>
      </c>
      <c r="IFR186" s="12">
        <f>general_device_image.description</f>
        <v>0</v>
      </c>
      <c r="IFS186" s="12">
        <f>general_device_image.description</f>
        <v>0</v>
      </c>
      <c r="IFT186" s="12">
        <f>general_device_image.description</f>
        <v>0</v>
      </c>
      <c r="IFU186" s="12">
        <f>general_device_image.description</f>
        <v>0</v>
      </c>
      <c r="IFV186" s="12">
        <f>general_device_image.description</f>
        <v>0</v>
      </c>
      <c r="IFW186" s="12">
        <f>general_device_image.description</f>
        <v>0</v>
      </c>
      <c r="IFX186" s="12">
        <f>general_device_image.description</f>
        <v>0</v>
      </c>
      <c r="IFY186" s="12">
        <f>general_device_image.description</f>
        <v>0</v>
      </c>
      <c r="IFZ186" s="12">
        <f>general_device_image.description</f>
        <v>0</v>
      </c>
      <c r="IGA186" s="12">
        <f>general_device_image.description</f>
        <v>0</v>
      </c>
      <c r="IGB186" s="12">
        <f>general_device_image.description</f>
        <v>0</v>
      </c>
      <c r="IGC186" s="12">
        <f>general_device_image.description</f>
        <v>0</v>
      </c>
      <c r="IGD186" s="12">
        <f>general_device_image.description</f>
        <v>0</v>
      </c>
      <c r="IGE186" s="12">
        <f>general_device_image.description</f>
        <v>0</v>
      </c>
      <c r="IGF186" s="12">
        <f>general_device_image.description</f>
        <v>0</v>
      </c>
      <c r="IGG186" s="12">
        <f>general_device_image.description</f>
        <v>0</v>
      </c>
      <c r="IGH186" s="12">
        <f>general_device_image.description</f>
        <v>0</v>
      </c>
      <c r="IGI186" s="12">
        <f>general_device_image.description</f>
        <v>0</v>
      </c>
      <c r="IGJ186" s="12">
        <f>general_device_image.description</f>
        <v>0</v>
      </c>
      <c r="IGK186" s="12">
        <f>general_device_image.description</f>
        <v>0</v>
      </c>
      <c r="IGL186" s="12">
        <f>general_device_image.description</f>
        <v>0</v>
      </c>
      <c r="IGM186" s="12">
        <f>general_device_image.description</f>
        <v>0</v>
      </c>
      <c r="IGN186" s="12">
        <f>general_device_image.description</f>
        <v>0</v>
      </c>
      <c r="IGO186" s="12">
        <f>general_device_image.description</f>
        <v>0</v>
      </c>
      <c r="IGP186" s="12">
        <f>general_device_image.description</f>
        <v>0</v>
      </c>
      <c r="IGQ186" s="12">
        <f>general_device_image.description</f>
        <v>0</v>
      </c>
      <c r="IGR186" s="12">
        <f>general_device_image.description</f>
        <v>0</v>
      </c>
      <c r="IGS186" s="12">
        <f>general_device_image.description</f>
        <v>0</v>
      </c>
      <c r="IGT186" s="12">
        <f>general_device_image.description</f>
        <v>0</v>
      </c>
      <c r="IGU186" s="12">
        <f>general_device_image.description</f>
        <v>0</v>
      </c>
      <c r="IGV186" s="12">
        <f>general_device_image.description</f>
        <v>0</v>
      </c>
      <c r="IGW186" s="12">
        <f>general_device_image.description</f>
        <v>0</v>
      </c>
      <c r="IGX186" s="12">
        <f>general_device_image.description</f>
        <v>0</v>
      </c>
      <c r="IGY186" s="12">
        <f>general_device_image.description</f>
        <v>0</v>
      </c>
      <c r="IGZ186" s="12">
        <f>general_device_image.description</f>
        <v>0</v>
      </c>
      <c r="IHA186" s="12">
        <f>general_device_image.description</f>
        <v>0</v>
      </c>
      <c r="IHB186" s="12">
        <f>general_device_image.description</f>
        <v>0</v>
      </c>
      <c r="IHC186" s="12">
        <f>general_device_image.description</f>
        <v>0</v>
      </c>
      <c r="IHD186" s="12">
        <f>general_device_image.description</f>
        <v>0</v>
      </c>
      <c r="IHE186" s="12">
        <f>general_device_image.description</f>
        <v>0</v>
      </c>
      <c r="IHF186" s="12">
        <f>general_device_image.description</f>
        <v>0</v>
      </c>
      <c r="IHG186" s="12">
        <f>general_device_image.description</f>
        <v>0</v>
      </c>
      <c r="IHH186" s="12">
        <f>general_device_image.description</f>
        <v>0</v>
      </c>
      <c r="IHI186" s="12">
        <f>general_device_image.description</f>
        <v>0</v>
      </c>
      <c r="IHJ186" s="12">
        <f>general_device_image.description</f>
        <v>0</v>
      </c>
      <c r="IHK186" s="12">
        <f>general_device_image.description</f>
        <v>0</v>
      </c>
      <c r="IHL186" s="12">
        <f>general_device_image.description</f>
        <v>0</v>
      </c>
      <c r="IHM186" s="12">
        <f>general_device_image.description</f>
        <v>0</v>
      </c>
      <c r="IHN186" s="12">
        <f>general_device_image.description</f>
        <v>0</v>
      </c>
      <c r="IHO186" s="12">
        <f>general_device_image.description</f>
        <v>0</v>
      </c>
      <c r="IHP186" s="12">
        <f>general_device_image.description</f>
        <v>0</v>
      </c>
      <c r="IHQ186" s="12">
        <f>general_device_image.description</f>
        <v>0</v>
      </c>
      <c r="IHR186" s="12">
        <f>general_device_image.description</f>
        <v>0</v>
      </c>
      <c r="IHS186" s="12">
        <f>general_device_image.description</f>
        <v>0</v>
      </c>
      <c r="IHT186" s="12">
        <f>general_device_image.description</f>
        <v>0</v>
      </c>
      <c r="IHU186" s="12">
        <f>general_device_image.description</f>
        <v>0</v>
      </c>
      <c r="IHV186" s="12">
        <f>general_device_image.description</f>
        <v>0</v>
      </c>
      <c r="IHW186" s="12">
        <f>general_device_image.description</f>
        <v>0</v>
      </c>
      <c r="IHX186" s="12">
        <f>general_device_image.description</f>
        <v>0</v>
      </c>
      <c r="IHY186" s="12">
        <f>general_device_image.description</f>
        <v>0</v>
      </c>
      <c r="IHZ186" s="12">
        <f>general_device_image.description</f>
        <v>0</v>
      </c>
      <c r="IIA186" s="12">
        <f>general_device_image.description</f>
        <v>0</v>
      </c>
      <c r="IIB186" s="12">
        <f>general_device_image.description</f>
        <v>0</v>
      </c>
      <c r="IIC186" s="12">
        <f>general_device_image.description</f>
        <v>0</v>
      </c>
      <c r="IID186" s="12">
        <f>general_device_image.description</f>
        <v>0</v>
      </c>
      <c r="IIE186" s="12">
        <f>general_device_image.description</f>
        <v>0</v>
      </c>
      <c r="IIF186" s="12">
        <f>general_device_image.description</f>
        <v>0</v>
      </c>
      <c r="IIG186" s="12">
        <f>general_device_image.description</f>
        <v>0</v>
      </c>
      <c r="IIH186" s="12">
        <f>general_device_image.description</f>
        <v>0</v>
      </c>
      <c r="III186" s="12">
        <f>general_device_image.description</f>
        <v>0</v>
      </c>
      <c r="IIJ186" s="12">
        <f>general_device_image.description</f>
        <v>0</v>
      </c>
      <c r="IIK186" s="12">
        <f>general_device_image.description</f>
        <v>0</v>
      </c>
      <c r="IIL186" s="12">
        <f>general_device_image.description</f>
        <v>0</v>
      </c>
      <c r="IIM186" s="12">
        <f>general_device_image.description</f>
        <v>0</v>
      </c>
      <c r="IIN186" s="12">
        <f>general_device_image.description</f>
        <v>0</v>
      </c>
      <c r="IIO186" s="12">
        <f>general_device_image.description</f>
        <v>0</v>
      </c>
      <c r="IIP186" s="12">
        <f>general_device_image.description</f>
        <v>0</v>
      </c>
      <c r="IIQ186" s="12">
        <f>general_device_image.description</f>
        <v>0</v>
      </c>
      <c r="IIR186" s="12">
        <f>general_device_image.description</f>
        <v>0</v>
      </c>
      <c r="IIS186" s="12">
        <f>general_device_image.description</f>
        <v>0</v>
      </c>
      <c r="IIT186" s="12">
        <f>general_device_image.description</f>
        <v>0</v>
      </c>
      <c r="IIU186" s="12">
        <f>general_device_image.description</f>
        <v>0</v>
      </c>
      <c r="IIV186" s="12">
        <f>general_device_image.description</f>
        <v>0</v>
      </c>
      <c r="IIW186" s="12">
        <f>general_device_image.description</f>
        <v>0</v>
      </c>
      <c r="IIX186" s="12">
        <f>general_device_image.description</f>
        <v>0</v>
      </c>
      <c r="IIY186" s="12">
        <f>general_device_image.description</f>
        <v>0</v>
      </c>
      <c r="IIZ186" s="12">
        <f>general_device_image.description</f>
        <v>0</v>
      </c>
      <c r="IJA186" s="12">
        <f>general_device_image.description</f>
        <v>0</v>
      </c>
      <c r="IJB186" s="12">
        <f>general_device_image.description</f>
        <v>0</v>
      </c>
      <c r="IJC186" s="12">
        <f>general_device_image.description</f>
        <v>0</v>
      </c>
      <c r="IJD186" s="12">
        <f>general_device_image.description</f>
        <v>0</v>
      </c>
      <c r="IJE186" s="12">
        <f>general_device_image.description</f>
        <v>0</v>
      </c>
      <c r="IJF186" s="12">
        <f>general_device_image.description</f>
        <v>0</v>
      </c>
      <c r="IJG186" s="12">
        <f>general_device_image.description</f>
        <v>0</v>
      </c>
      <c r="IJH186" s="12">
        <f>general_device_image.description</f>
        <v>0</v>
      </c>
      <c r="IJI186" s="12">
        <f>general_device_image.description</f>
        <v>0</v>
      </c>
      <c r="IJJ186" s="12">
        <f>general_device_image.description</f>
        <v>0</v>
      </c>
      <c r="IJK186" s="12">
        <f>general_device_image.description</f>
        <v>0</v>
      </c>
      <c r="IJL186" s="12">
        <f>general_device_image.description</f>
        <v>0</v>
      </c>
      <c r="IJM186" s="12">
        <f>general_device_image.description</f>
        <v>0</v>
      </c>
      <c r="IJN186" s="12">
        <f>general_device_image.description</f>
        <v>0</v>
      </c>
      <c r="IJO186" s="12">
        <f>general_device_image.description</f>
        <v>0</v>
      </c>
      <c r="IJP186" s="12">
        <f>general_device_image.description</f>
        <v>0</v>
      </c>
      <c r="IJQ186" s="12">
        <f>general_device_image.description</f>
        <v>0</v>
      </c>
      <c r="IJR186" s="12">
        <f>general_device_image.description</f>
        <v>0</v>
      </c>
      <c r="IJS186" s="12">
        <f>general_device_image.description</f>
        <v>0</v>
      </c>
      <c r="IJT186" s="12">
        <f>general_device_image.description</f>
        <v>0</v>
      </c>
      <c r="IJU186" s="12">
        <f>general_device_image.description</f>
        <v>0</v>
      </c>
      <c r="IJV186" s="12">
        <f>general_device_image.description</f>
        <v>0</v>
      </c>
      <c r="IJW186" s="12">
        <f>general_device_image.description</f>
        <v>0</v>
      </c>
      <c r="IJX186" s="12">
        <f>general_device_image.description</f>
        <v>0</v>
      </c>
      <c r="IJY186" s="12">
        <f>general_device_image.description</f>
        <v>0</v>
      </c>
      <c r="IJZ186" s="12">
        <f>general_device_image.description</f>
        <v>0</v>
      </c>
      <c r="IKA186" s="12">
        <f>general_device_image.description</f>
        <v>0</v>
      </c>
      <c r="IKB186" s="12">
        <f>general_device_image.description</f>
        <v>0</v>
      </c>
      <c r="IKC186" s="12">
        <f>general_device_image.description</f>
        <v>0</v>
      </c>
      <c r="IKD186" s="12">
        <f>general_device_image.description</f>
        <v>0</v>
      </c>
      <c r="IKE186" s="12">
        <f>general_device_image.description</f>
        <v>0</v>
      </c>
      <c r="IKF186" s="12">
        <f>general_device_image.description</f>
        <v>0</v>
      </c>
      <c r="IKG186" s="12">
        <f>general_device_image.description</f>
        <v>0</v>
      </c>
      <c r="IKH186" s="12">
        <f>general_device_image.description</f>
        <v>0</v>
      </c>
      <c r="IKI186" s="12">
        <f>general_device_image.description</f>
        <v>0</v>
      </c>
      <c r="IKJ186" s="12">
        <f>general_device_image.description</f>
        <v>0</v>
      </c>
      <c r="IKK186" s="12">
        <f>general_device_image.description</f>
        <v>0</v>
      </c>
      <c r="IKL186" s="12">
        <f>general_device_image.description</f>
        <v>0</v>
      </c>
      <c r="IKM186" s="12">
        <f>general_device_image.description</f>
        <v>0</v>
      </c>
      <c r="IKN186" s="12">
        <f>general_device_image.description</f>
        <v>0</v>
      </c>
      <c r="IKO186" s="12">
        <f>general_device_image.description</f>
        <v>0</v>
      </c>
      <c r="IKP186" s="12">
        <f>general_device_image.description</f>
        <v>0</v>
      </c>
      <c r="IKQ186" s="12">
        <f>general_device_image.description</f>
        <v>0</v>
      </c>
      <c r="IKR186" s="12">
        <f>general_device_image.description</f>
        <v>0</v>
      </c>
      <c r="IKS186" s="12">
        <f>general_device_image.description</f>
        <v>0</v>
      </c>
      <c r="IKT186" s="12">
        <f>general_device_image.description</f>
        <v>0</v>
      </c>
      <c r="IKU186" s="12">
        <f>general_device_image.description</f>
        <v>0</v>
      </c>
      <c r="IKV186" s="12">
        <f>general_device_image.description</f>
        <v>0</v>
      </c>
      <c r="IKW186" s="12">
        <f>general_device_image.description</f>
        <v>0</v>
      </c>
      <c r="IKX186" s="12">
        <f>general_device_image.description</f>
        <v>0</v>
      </c>
      <c r="IKY186" s="12">
        <f>general_device_image.description</f>
        <v>0</v>
      </c>
      <c r="IKZ186" s="12">
        <f>general_device_image.description</f>
        <v>0</v>
      </c>
      <c r="ILA186" s="12">
        <f>general_device_image.description</f>
        <v>0</v>
      </c>
      <c r="ILB186" s="12">
        <f>general_device_image.description</f>
        <v>0</v>
      </c>
      <c r="ILC186" s="12">
        <f>general_device_image.description</f>
        <v>0</v>
      </c>
      <c r="ILD186" s="12">
        <f>general_device_image.description</f>
        <v>0</v>
      </c>
      <c r="ILE186" s="12">
        <f>general_device_image.description</f>
        <v>0</v>
      </c>
      <c r="ILF186" s="12">
        <f>general_device_image.description</f>
        <v>0</v>
      </c>
      <c r="ILG186" s="12">
        <f>general_device_image.description</f>
        <v>0</v>
      </c>
      <c r="ILH186" s="12">
        <f>general_device_image.description</f>
        <v>0</v>
      </c>
      <c r="ILI186" s="12">
        <f>general_device_image.description</f>
        <v>0</v>
      </c>
      <c r="ILJ186" s="12">
        <f>general_device_image.description</f>
        <v>0</v>
      </c>
      <c r="ILK186" s="12">
        <f>general_device_image.description</f>
        <v>0</v>
      </c>
      <c r="ILL186" s="12">
        <f>general_device_image.description</f>
        <v>0</v>
      </c>
      <c r="ILM186" s="12">
        <f>general_device_image.description</f>
        <v>0</v>
      </c>
      <c r="ILN186" s="12">
        <f>general_device_image.description</f>
        <v>0</v>
      </c>
      <c r="ILO186" s="12">
        <f>general_device_image.description</f>
        <v>0</v>
      </c>
      <c r="ILP186" s="12">
        <f>general_device_image.description</f>
        <v>0</v>
      </c>
      <c r="ILQ186" s="12">
        <f>general_device_image.description</f>
        <v>0</v>
      </c>
      <c r="ILR186" s="12">
        <f>general_device_image.description</f>
        <v>0</v>
      </c>
      <c r="ILS186" s="12">
        <f>general_device_image.description</f>
        <v>0</v>
      </c>
      <c r="ILT186" s="12">
        <f>general_device_image.description</f>
        <v>0</v>
      </c>
      <c r="ILU186" s="12">
        <f>general_device_image.description</f>
        <v>0</v>
      </c>
      <c r="ILV186" s="12">
        <f>general_device_image.description</f>
        <v>0</v>
      </c>
      <c r="ILW186" s="12">
        <f>general_device_image.description</f>
        <v>0</v>
      </c>
      <c r="ILX186" s="12">
        <f>general_device_image.description</f>
        <v>0</v>
      </c>
      <c r="ILY186" s="12">
        <f>general_device_image.description</f>
        <v>0</v>
      </c>
      <c r="ILZ186" s="12">
        <f>general_device_image.description</f>
        <v>0</v>
      </c>
      <c r="IMA186" s="12">
        <f>general_device_image.description</f>
        <v>0</v>
      </c>
      <c r="IMB186" s="12">
        <f>general_device_image.description</f>
        <v>0</v>
      </c>
      <c r="IMC186" s="12">
        <f>general_device_image.description</f>
        <v>0</v>
      </c>
      <c r="IMD186" s="12">
        <f>general_device_image.description</f>
        <v>0</v>
      </c>
      <c r="IME186" s="12">
        <f>general_device_image.description</f>
        <v>0</v>
      </c>
      <c r="IMF186" s="12">
        <f>general_device_image.description</f>
        <v>0</v>
      </c>
      <c r="IMG186" s="12">
        <f>general_device_image.description</f>
        <v>0</v>
      </c>
      <c r="IMH186" s="12">
        <f>general_device_image.description</f>
        <v>0</v>
      </c>
      <c r="IMI186" s="12">
        <f>general_device_image.description</f>
        <v>0</v>
      </c>
      <c r="IMJ186" s="12">
        <f>general_device_image.description</f>
        <v>0</v>
      </c>
      <c r="IMK186" s="12">
        <f>general_device_image.description</f>
        <v>0</v>
      </c>
      <c r="IML186" s="12">
        <f>general_device_image.description</f>
        <v>0</v>
      </c>
      <c r="IMM186" s="12">
        <f>general_device_image.description</f>
        <v>0</v>
      </c>
      <c r="IMN186" s="12">
        <f>general_device_image.description</f>
        <v>0</v>
      </c>
      <c r="IMO186" s="12">
        <f>general_device_image.description</f>
        <v>0</v>
      </c>
      <c r="IMP186" s="12">
        <f>general_device_image.description</f>
        <v>0</v>
      </c>
      <c r="IMQ186" s="12">
        <f>general_device_image.description</f>
        <v>0</v>
      </c>
      <c r="IMR186" s="12">
        <f>general_device_image.description</f>
        <v>0</v>
      </c>
      <c r="IMS186" s="12">
        <f>general_device_image.description</f>
        <v>0</v>
      </c>
      <c r="IMT186" s="12">
        <f>general_device_image.description</f>
        <v>0</v>
      </c>
      <c r="IMU186" s="12">
        <f>general_device_image.description</f>
        <v>0</v>
      </c>
      <c r="IMV186" s="12">
        <f>general_device_image.description</f>
        <v>0</v>
      </c>
      <c r="IMW186" s="12">
        <f>general_device_image.description</f>
        <v>0</v>
      </c>
      <c r="IMX186" s="12">
        <f>general_device_image.description</f>
        <v>0</v>
      </c>
      <c r="IMY186" s="12">
        <f>general_device_image.description</f>
        <v>0</v>
      </c>
      <c r="IMZ186" s="12">
        <f>general_device_image.description</f>
        <v>0</v>
      </c>
      <c r="INA186" s="12">
        <f>general_device_image.description</f>
        <v>0</v>
      </c>
      <c r="INB186" s="12">
        <f>general_device_image.description</f>
        <v>0</v>
      </c>
      <c r="INC186" s="12">
        <f>general_device_image.description</f>
        <v>0</v>
      </c>
      <c r="IND186" s="12">
        <f>general_device_image.description</f>
        <v>0</v>
      </c>
      <c r="INE186" s="12">
        <f>general_device_image.description</f>
        <v>0</v>
      </c>
      <c r="INF186" s="12">
        <f>general_device_image.description</f>
        <v>0</v>
      </c>
      <c r="ING186" s="12">
        <f>general_device_image.description</f>
        <v>0</v>
      </c>
      <c r="INH186" s="12">
        <f>general_device_image.description</f>
        <v>0</v>
      </c>
      <c r="INI186" s="12">
        <f>general_device_image.description</f>
        <v>0</v>
      </c>
      <c r="INJ186" s="12">
        <f>general_device_image.description</f>
        <v>0</v>
      </c>
      <c r="INK186" s="12">
        <f>general_device_image.description</f>
        <v>0</v>
      </c>
      <c r="INL186" s="12">
        <f>general_device_image.description</f>
        <v>0</v>
      </c>
      <c r="INM186" s="12">
        <f>general_device_image.description</f>
        <v>0</v>
      </c>
      <c r="INN186" s="12">
        <f>general_device_image.description</f>
        <v>0</v>
      </c>
      <c r="INO186" s="12">
        <f>general_device_image.description</f>
        <v>0</v>
      </c>
      <c r="INP186" s="12">
        <f>general_device_image.description</f>
        <v>0</v>
      </c>
      <c r="INQ186" s="12">
        <f>general_device_image.description</f>
        <v>0</v>
      </c>
      <c r="INR186" s="12">
        <f>general_device_image.description</f>
        <v>0</v>
      </c>
      <c r="INS186" s="12">
        <f>general_device_image.description</f>
        <v>0</v>
      </c>
      <c r="INT186" s="12">
        <f>general_device_image.description</f>
        <v>0</v>
      </c>
      <c r="INU186" s="12">
        <f>general_device_image.description</f>
        <v>0</v>
      </c>
      <c r="INV186" s="12">
        <f>general_device_image.description</f>
        <v>0</v>
      </c>
      <c r="INW186" s="12">
        <f>general_device_image.description</f>
        <v>0</v>
      </c>
      <c r="INX186" s="12">
        <f>general_device_image.description</f>
        <v>0</v>
      </c>
      <c r="INY186" s="12">
        <f>general_device_image.description</f>
        <v>0</v>
      </c>
      <c r="INZ186" s="12">
        <f>general_device_image.description</f>
        <v>0</v>
      </c>
      <c r="IOA186" s="12">
        <f>general_device_image.description</f>
        <v>0</v>
      </c>
      <c r="IOB186" s="12">
        <f>general_device_image.description</f>
        <v>0</v>
      </c>
      <c r="IOC186" s="12">
        <f>general_device_image.description</f>
        <v>0</v>
      </c>
      <c r="IOD186" s="12">
        <f>general_device_image.description</f>
        <v>0</v>
      </c>
      <c r="IOE186" s="12">
        <f>general_device_image.description</f>
        <v>0</v>
      </c>
      <c r="IOF186" s="12">
        <f>general_device_image.description</f>
        <v>0</v>
      </c>
      <c r="IOG186" s="12">
        <f>general_device_image.description</f>
        <v>0</v>
      </c>
      <c r="IOH186" s="12">
        <f>general_device_image.description</f>
        <v>0</v>
      </c>
      <c r="IOI186" s="12">
        <f>general_device_image.description</f>
        <v>0</v>
      </c>
      <c r="IOJ186" s="12">
        <f>general_device_image.description</f>
        <v>0</v>
      </c>
      <c r="IOK186" s="12">
        <f>general_device_image.description</f>
        <v>0</v>
      </c>
      <c r="IOL186" s="12">
        <f>general_device_image.description</f>
        <v>0</v>
      </c>
      <c r="IOM186" s="12">
        <f>general_device_image.description</f>
        <v>0</v>
      </c>
      <c r="ION186" s="12">
        <f>general_device_image.description</f>
        <v>0</v>
      </c>
      <c r="IOO186" s="12">
        <f>general_device_image.description</f>
        <v>0</v>
      </c>
      <c r="IOP186" s="12">
        <f>general_device_image.description</f>
        <v>0</v>
      </c>
      <c r="IOQ186" s="12">
        <f>general_device_image.description</f>
        <v>0</v>
      </c>
      <c r="IOR186" s="12">
        <f>general_device_image.description</f>
        <v>0</v>
      </c>
      <c r="IOS186" s="12">
        <f>general_device_image.description</f>
        <v>0</v>
      </c>
      <c r="IOT186" s="12">
        <f>general_device_image.description</f>
        <v>0</v>
      </c>
      <c r="IOU186" s="12">
        <f>general_device_image.description</f>
        <v>0</v>
      </c>
      <c r="IOV186" s="12">
        <f>general_device_image.description</f>
        <v>0</v>
      </c>
      <c r="IOW186" s="12">
        <f>general_device_image.description</f>
        <v>0</v>
      </c>
      <c r="IOX186" s="12">
        <f>general_device_image.description</f>
        <v>0</v>
      </c>
      <c r="IOY186" s="12">
        <f>general_device_image.description</f>
        <v>0</v>
      </c>
      <c r="IOZ186" s="12">
        <f>general_device_image.description</f>
        <v>0</v>
      </c>
      <c r="IPA186" s="12">
        <f>general_device_image.description</f>
        <v>0</v>
      </c>
      <c r="IPB186" s="12">
        <f>general_device_image.description</f>
        <v>0</v>
      </c>
      <c r="IPC186" s="12">
        <f>general_device_image.description</f>
        <v>0</v>
      </c>
      <c r="IPD186" s="12">
        <f>general_device_image.description</f>
        <v>0</v>
      </c>
      <c r="IPE186" s="12">
        <f>general_device_image.description</f>
        <v>0</v>
      </c>
      <c r="IPF186" s="12">
        <f>general_device_image.description</f>
        <v>0</v>
      </c>
      <c r="IPG186" s="12">
        <f>general_device_image.description</f>
        <v>0</v>
      </c>
      <c r="IPH186" s="12">
        <f>general_device_image.description</f>
        <v>0</v>
      </c>
      <c r="IPI186" s="12">
        <f>general_device_image.description</f>
        <v>0</v>
      </c>
      <c r="IPJ186" s="12">
        <f>general_device_image.description</f>
        <v>0</v>
      </c>
      <c r="IPK186" s="12">
        <f>general_device_image.description</f>
        <v>0</v>
      </c>
      <c r="IPL186" s="12">
        <f>general_device_image.description</f>
        <v>0</v>
      </c>
      <c r="IPM186" s="12">
        <f>general_device_image.description</f>
        <v>0</v>
      </c>
      <c r="IPN186" s="12">
        <f>general_device_image.description</f>
        <v>0</v>
      </c>
      <c r="IPO186" s="12">
        <f>general_device_image.description</f>
        <v>0</v>
      </c>
      <c r="IPP186" s="12">
        <f>general_device_image.description</f>
        <v>0</v>
      </c>
      <c r="IPQ186" s="12">
        <f>general_device_image.description</f>
        <v>0</v>
      </c>
      <c r="IPR186" s="12">
        <f>general_device_image.description</f>
        <v>0</v>
      </c>
      <c r="IPS186" s="12">
        <f>general_device_image.description</f>
        <v>0</v>
      </c>
      <c r="IPT186" s="12">
        <f>general_device_image.description</f>
        <v>0</v>
      </c>
      <c r="IPU186" s="12">
        <f>general_device_image.description</f>
        <v>0</v>
      </c>
      <c r="IPV186" s="12">
        <f>general_device_image.description</f>
        <v>0</v>
      </c>
      <c r="IPW186" s="12">
        <f>general_device_image.description</f>
        <v>0</v>
      </c>
      <c r="IPX186" s="12">
        <f>general_device_image.description</f>
        <v>0</v>
      </c>
      <c r="IPY186" s="12">
        <f>general_device_image.description</f>
        <v>0</v>
      </c>
      <c r="IPZ186" s="12">
        <f>general_device_image.description</f>
        <v>0</v>
      </c>
      <c r="IQA186" s="12">
        <f>general_device_image.description</f>
        <v>0</v>
      </c>
      <c r="IQB186" s="12">
        <f>general_device_image.description</f>
        <v>0</v>
      </c>
      <c r="IQC186" s="12">
        <f>general_device_image.description</f>
        <v>0</v>
      </c>
      <c r="IQD186" s="12">
        <f>general_device_image.description</f>
        <v>0</v>
      </c>
      <c r="IQE186" s="12">
        <f>general_device_image.description</f>
        <v>0</v>
      </c>
      <c r="IQF186" s="12">
        <f>general_device_image.description</f>
        <v>0</v>
      </c>
      <c r="IQG186" s="12">
        <f>general_device_image.description</f>
        <v>0</v>
      </c>
      <c r="IQH186" s="12">
        <f>general_device_image.description</f>
        <v>0</v>
      </c>
      <c r="IQI186" s="12">
        <f>general_device_image.description</f>
        <v>0</v>
      </c>
      <c r="IQJ186" s="12">
        <f>general_device_image.description</f>
        <v>0</v>
      </c>
      <c r="IQK186" s="12">
        <f>general_device_image.description</f>
        <v>0</v>
      </c>
      <c r="IQL186" s="12">
        <f>general_device_image.description</f>
        <v>0</v>
      </c>
      <c r="IQM186" s="12">
        <f>general_device_image.description</f>
        <v>0</v>
      </c>
      <c r="IQN186" s="12">
        <f>general_device_image.description</f>
        <v>0</v>
      </c>
      <c r="IQO186" s="12">
        <f>general_device_image.description</f>
        <v>0</v>
      </c>
      <c r="IQP186" s="12">
        <f>general_device_image.description</f>
        <v>0</v>
      </c>
      <c r="IQQ186" s="12">
        <f>general_device_image.description</f>
        <v>0</v>
      </c>
      <c r="IQR186" s="12">
        <f>general_device_image.description</f>
        <v>0</v>
      </c>
      <c r="IQS186" s="12">
        <f>general_device_image.description</f>
        <v>0</v>
      </c>
      <c r="IQT186" s="12">
        <f>general_device_image.description</f>
        <v>0</v>
      </c>
      <c r="IQU186" s="12">
        <f>general_device_image.description</f>
        <v>0</v>
      </c>
      <c r="IQV186" s="12">
        <f>general_device_image.description</f>
        <v>0</v>
      </c>
      <c r="IQW186" s="12">
        <f>general_device_image.description</f>
        <v>0</v>
      </c>
      <c r="IQX186" s="12">
        <f>general_device_image.description</f>
        <v>0</v>
      </c>
      <c r="IQY186" s="12">
        <f>general_device_image.description</f>
        <v>0</v>
      </c>
      <c r="IQZ186" s="12">
        <f>general_device_image.description</f>
        <v>0</v>
      </c>
      <c r="IRA186" s="12">
        <f>general_device_image.description</f>
        <v>0</v>
      </c>
      <c r="IRB186" s="12">
        <f>general_device_image.description</f>
        <v>0</v>
      </c>
      <c r="IRC186" s="12">
        <f>general_device_image.description</f>
        <v>0</v>
      </c>
      <c r="IRD186" s="12">
        <f>general_device_image.description</f>
        <v>0</v>
      </c>
      <c r="IRE186" s="12">
        <f>general_device_image.description</f>
        <v>0</v>
      </c>
      <c r="IRF186" s="12">
        <f>general_device_image.description</f>
        <v>0</v>
      </c>
      <c r="IRG186" s="12">
        <f>general_device_image.description</f>
        <v>0</v>
      </c>
      <c r="IRH186" s="12">
        <f>general_device_image.description</f>
        <v>0</v>
      </c>
      <c r="IRI186" s="12">
        <f>general_device_image.description</f>
        <v>0</v>
      </c>
      <c r="IRJ186" s="12">
        <f>general_device_image.description</f>
        <v>0</v>
      </c>
      <c r="IRK186" s="12">
        <f>general_device_image.description</f>
        <v>0</v>
      </c>
      <c r="IRL186" s="12">
        <f>general_device_image.description</f>
        <v>0</v>
      </c>
      <c r="IRM186" s="12">
        <f>general_device_image.description</f>
        <v>0</v>
      </c>
      <c r="IRN186" s="12">
        <f>general_device_image.description</f>
        <v>0</v>
      </c>
      <c r="IRO186" s="12">
        <f>general_device_image.description</f>
        <v>0</v>
      </c>
      <c r="IRP186" s="12">
        <f>general_device_image.description</f>
        <v>0</v>
      </c>
      <c r="IRQ186" s="12">
        <f>general_device_image.description</f>
        <v>0</v>
      </c>
      <c r="IRR186" s="12">
        <f>general_device_image.description</f>
        <v>0</v>
      </c>
      <c r="IRS186" s="12">
        <f>general_device_image.description</f>
        <v>0</v>
      </c>
      <c r="IRT186" s="12">
        <f>general_device_image.description</f>
        <v>0</v>
      </c>
      <c r="IRU186" s="12">
        <f>general_device_image.description</f>
        <v>0</v>
      </c>
      <c r="IRV186" s="12">
        <f>general_device_image.description</f>
        <v>0</v>
      </c>
      <c r="IRW186" s="12">
        <f>general_device_image.description</f>
        <v>0</v>
      </c>
      <c r="IRX186" s="12">
        <f>general_device_image.description</f>
        <v>0</v>
      </c>
      <c r="IRY186" s="12">
        <f>general_device_image.description</f>
        <v>0</v>
      </c>
      <c r="IRZ186" s="12">
        <f>general_device_image.description</f>
        <v>0</v>
      </c>
      <c r="ISA186" s="12">
        <f>general_device_image.description</f>
        <v>0</v>
      </c>
      <c r="ISB186" s="12">
        <f>general_device_image.description</f>
        <v>0</v>
      </c>
      <c r="ISC186" s="12">
        <f>general_device_image.description</f>
        <v>0</v>
      </c>
      <c r="ISD186" s="12">
        <f>general_device_image.description</f>
        <v>0</v>
      </c>
      <c r="ISE186" s="12">
        <f>general_device_image.description</f>
        <v>0</v>
      </c>
      <c r="ISF186" s="12">
        <f>general_device_image.description</f>
        <v>0</v>
      </c>
      <c r="ISG186" s="12">
        <f>general_device_image.description</f>
        <v>0</v>
      </c>
      <c r="ISH186" s="12">
        <f>general_device_image.description</f>
        <v>0</v>
      </c>
      <c r="ISI186" s="12">
        <f>general_device_image.description</f>
        <v>0</v>
      </c>
      <c r="ISJ186" s="12">
        <f>general_device_image.description</f>
        <v>0</v>
      </c>
      <c r="ISK186" s="12">
        <f>general_device_image.description</f>
        <v>0</v>
      </c>
      <c r="ISL186" s="12">
        <f>general_device_image.description</f>
        <v>0</v>
      </c>
      <c r="ISM186" s="12">
        <f>general_device_image.description</f>
        <v>0</v>
      </c>
      <c r="ISN186" s="12">
        <f>general_device_image.description</f>
        <v>0</v>
      </c>
      <c r="ISO186" s="12">
        <f>general_device_image.description</f>
        <v>0</v>
      </c>
      <c r="ISP186" s="12">
        <f>general_device_image.description</f>
        <v>0</v>
      </c>
      <c r="ISQ186" s="12">
        <f>general_device_image.description</f>
        <v>0</v>
      </c>
      <c r="ISR186" s="12">
        <f>general_device_image.description</f>
        <v>0</v>
      </c>
      <c r="ISS186" s="12">
        <f>general_device_image.description</f>
        <v>0</v>
      </c>
      <c r="IST186" s="12">
        <f>general_device_image.description</f>
        <v>0</v>
      </c>
      <c r="ISU186" s="12">
        <f>general_device_image.description</f>
        <v>0</v>
      </c>
      <c r="ISV186" s="12">
        <f>general_device_image.description</f>
        <v>0</v>
      </c>
      <c r="ISW186" s="12">
        <f>general_device_image.description</f>
        <v>0</v>
      </c>
      <c r="ISX186" s="12">
        <f>general_device_image.description</f>
        <v>0</v>
      </c>
      <c r="ISY186" s="12">
        <f>general_device_image.description</f>
        <v>0</v>
      </c>
      <c r="ISZ186" s="12">
        <f>general_device_image.description</f>
        <v>0</v>
      </c>
      <c r="ITA186" s="12">
        <f>general_device_image.description</f>
        <v>0</v>
      </c>
      <c r="ITB186" s="12">
        <f>general_device_image.description</f>
        <v>0</v>
      </c>
      <c r="ITC186" s="12">
        <f>general_device_image.description</f>
        <v>0</v>
      </c>
      <c r="ITD186" s="12">
        <f>general_device_image.description</f>
        <v>0</v>
      </c>
      <c r="ITE186" s="12">
        <f>general_device_image.description</f>
        <v>0</v>
      </c>
      <c r="ITF186" s="12">
        <f>general_device_image.description</f>
        <v>0</v>
      </c>
      <c r="ITG186" s="12">
        <f>general_device_image.description</f>
        <v>0</v>
      </c>
      <c r="ITH186" s="12">
        <f>general_device_image.description</f>
        <v>0</v>
      </c>
      <c r="ITI186" s="12">
        <f>general_device_image.description</f>
        <v>0</v>
      </c>
      <c r="ITJ186" s="12">
        <f>general_device_image.description</f>
        <v>0</v>
      </c>
      <c r="ITK186" s="12">
        <f>general_device_image.description</f>
        <v>0</v>
      </c>
      <c r="ITL186" s="12">
        <f>general_device_image.description</f>
        <v>0</v>
      </c>
      <c r="ITM186" s="12">
        <f>general_device_image.description</f>
        <v>0</v>
      </c>
      <c r="ITN186" s="12">
        <f>general_device_image.description</f>
        <v>0</v>
      </c>
      <c r="ITO186" s="12">
        <f>general_device_image.description</f>
        <v>0</v>
      </c>
      <c r="ITP186" s="12">
        <f>general_device_image.description</f>
        <v>0</v>
      </c>
      <c r="ITQ186" s="12">
        <f>general_device_image.description</f>
        <v>0</v>
      </c>
      <c r="ITR186" s="12">
        <f>general_device_image.description</f>
        <v>0</v>
      </c>
      <c r="ITS186" s="12">
        <f>general_device_image.description</f>
        <v>0</v>
      </c>
      <c r="ITT186" s="12">
        <f>general_device_image.description</f>
        <v>0</v>
      </c>
      <c r="ITU186" s="12">
        <f>general_device_image.description</f>
        <v>0</v>
      </c>
      <c r="ITV186" s="12">
        <f>general_device_image.description</f>
        <v>0</v>
      </c>
      <c r="ITW186" s="12">
        <f>general_device_image.description</f>
        <v>0</v>
      </c>
      <c r="ITX186" s="12">
        <f>general_device_image.description</f>
        <v>0</v>
      </c>
      <c r="ITY186" s="12">
        <f>general_device_image.description</f>
        <v>0</v>
      </c>
      <c r="ITZ186" s="12">
        <f>general_device_image.description</f>
        <v>0</v>
      </c>
      <c r="IUA186" s="12">
        <f>general_device_image.description</f>
        <v>0</v>
      </c>
      <c r="IUB186" s="12">
        <f>general_device_image.description</f>
        <v>0</v>
      </c>
      <c r="IUC186" s="12">
        <f>general_device_image.description</f>
        <v>0</v>
      </c>
      <c r="IUD186" s="12">
        <f>general_device_image.description</f>
        <v>0</v>
      </c>
      <c r="IUE186" s="12">
        <f>general_device_image.description</f>
        <v>0</v>
      </c>
      <c r="IUF186" s="12">
        <f>general_device_image.description</f>
        <v>0</v>
      </c>
      <c r="IUG186" s="12">
        <f>general_device_image.description</f>
        <v>0</v>
      </c>
      <c r="IUH186" s="12">
        <f>general_device_image.description</f>
        <v>0</v>
      </c>
      <c r="IUI186" s="12">
        <f>general_device_image.description</f>
        <v>0</v>
      </c>
      <c r="IUJ186" s="12">
        <f>general_device_image.description</f>
        <v>0</v>
      </c>
      <c r="IUK186" s="12">
        <f>general_device_image.description</f>
        <v>0</v>
      </c>
      <c r="IUL186" s="12">
        <f>general_device_image.description</f>
        <v>0</v>
      </c>
      <c r="IUM186" s="12">
        <f>general_device_image.description</f>
        <v>0</v>
      </c>
      <c r="IUN186" s="12">
        <f>general_device_image.description</f>
        <v>0</v>
      </c>
      <c r="IUO186" s="12">
        <f>general_device_image.description</f>
        <v>0</v>
      </c>
      <c r="IUP186" s="12">
        <f>general_device_image.description</f>
        <v>0</v>
      </c>
      <c r="IUQ186" s="12">
        <f>general_device_image.description</f>
        <v>0</v>
      </c>
      <c r="IUR186" s="12">
        <f>general_device_image.description</f>
        <v>0</v>
      </c>
      <c r="IUS186" s="12">
        <f>general_device_image.description</f>
        <v>0</v>
      </c>
      <c r="IUT186" s="12">
        <f>general_device_image.description</f>
        <v>0</v>
      </c>
      <c r="IUU186" s="12">
        <f>general_device_image.description</f>
        <v>0</v>
      </c>
      <c r="IUV186" s="12">
        <f>general_device_image.description</f>
        <v>0</v>
      </c>
      <c r="IUW186" s="12">
        <f>general_device_image.description</f>
        <v>0</v>
      </c>
      <c r="IUX186" s="12">
        <f>general_device_image.description</f>
        <v>0</v>
      </c>
      <c r="IUY186" s="12">
        <f>general_device_image.description</f>
        <v>0</v>
      </c>
      <c r="IUZ186" s="12">
        <f>general_device_image.description</f>
        <v>0</v>
      </c>
      <c r="IVA186" s="12">
        <f>general_device_image.description</f>
        <v>0</v>
      </c>
      <c r="IVB186" s="12">
        <f>general_device_image.description</f>
        <v>0</v>
      </c>
      <c r="IVC186" s="12">
        <f>general_device_image.description</f>
        <v>0</v>
      </c>
      <c r="IVD186" s="12">
        <f>general_device_image.description</f>
        <v>0</v>
      </c>
      <c r="IVE186" s="12">
        <f>general_device_image.description</f>
        <v>0</v>
      </c>
      <c r="IVF186" s="12">
        <f>general_device_image.description</f>
        <v>0</v>
      </c>
      <c r="IVG186" s="12">
        <f>general_device_image.description</f>
        <v>0</v>
      </c>
      <c r="IVH186" s="12">
        <f>general_device_image.description</f>
        <v>0</v>
      </c>
      <c r="IVI186" s="12">
        <f>general_device_image.description</f>
        <v>0</v>
      </c>
      <c r="IVJ186" s="12">
        <f>general_device_image.description</f>
        <v>0</v>
      </c>
      <c r="IVK186" s="12">
        <f>general_device_image.description</f>
        <v>0</v>
      </c>
      <c r="IVL186" s="12">
        <f>general_device_image.description</f>
        <v>0</v>
      </c>
      <c r="IVM186" s="12">
        <f>general_device_image.description</f>
        <v>0</v>
      </c>
      <c r="IVN186" s="12">
        <f>general_device_image.description</f>
        <v>0</v>
      </c>
      <c r="IVO186" s="12">
        <f>general_device_image.description</f>
        <v>0</v>
      </c>
      <c r="IVP186" s="12">
        <f>general_device_image.description</f>
        <v>0</v>
      </c>
      <c r="IVQ186" s="12">
        <f>general_device_image.description</f>
        <v>0</v>
      </c>
      <c r="IVR186" s="12">
        <f>general_device_image.description</f>
        <v>0</v>
      </c>
      <c r="IVS186" s="12">
        <f>general_device_image.description</f>
        <v>0</v>
      </c>
      <c r="IVT186" s="12">
        <f>general_device_image.description</f>
        <v>0</v>
      </c>
      <c r="IVU186" s="12">
        <f>general_device_image.description</f>
        <v>0</v>
      </c>
      <c r="IVV186" s="12">
        <f>general_device_image.description</f>
        <v>0</v>
      </c>
      <c r="IVW186" s="12">
        <f>general_device_image.description</f>
        <v>0</v>
      </c>
      <c r="IVX186" s="12">
        <f>general_device_image.description</f>
        <v>0</v>
      </c>
      <c r="IVY186" s="12">
        <f>general_device_image.description</f>
        <v>0</v>
      </c>
      <c r="IVZ186" s="12">
        <f>general_device_image.description</f>
        <v>0</v>
      </c>
      <c r="IWA186" s="12">
        <f>general_device_image.description</f>
        <v>0</v>
      </c>
      <c r="IWB186" s="12">
        <f>general_device_image.description</f>
        <v>0</v>
      </c>
      <c r="IWC186" s="12">
        <f>general_device_image.description</f>
        <v>0</v>
      </c>
      <c r="IWD186" s="12">
        <f>general_device_image.description</f>
        <v>0</v>
      </c>
      <c r="IWE186" s="12">
        <f>general_device_image.description</f>
        <v>0</v>
      </c>
      <c r="IWF186" s="12">
        <f>general_device_image.description</f>
        <v>0</v>
      </c>
      <c r="IWG186" s="12">
        <f>general_device_image.description</f>
        <v>0</v>
      </c>
      <c r="IWH186" s="12">
        <f>general_device_image.description</f>
        <v>0</v>
      </c>
      <c r="IWI186" s="12">
        <f>general_device_image.description</f>
        <v>0</v>
      </c>
      <c r="IWJ186" s="12">
        <f>general_device_image.description</f>
        <v>0</v>
      </c>
      <c r="IWK186" s="12">
        <f>general_device_image.description</f>
        <v>0</v>
      </c>
      <c r="IWL186" s="12">
        <f>general_device_image.description</f>
        <v>0</v>
      </c>
      <c r="IWM186" s="12">
        <f>general_device_image.description</f>
        <v>0</v>
      </c>
      <c r="IWN186" s="12">
        <f>general_device_image.description</f>
        <v>0</v>
      </c>
      <c r="IWO186" s="12">
        <f>general_device_image.description</f>
        <v>0</v>
      </c>
      <c r="IWP186" s="12">
        <f>general_device_image.description</f>
        <v>0</v>
      </c>
      <c r="IWQ186" s="12">
        <f>general_device_image.description</f>
        <v>0</v>
      </c>
      <c r="IWR186" s="12">
        <f>general_device_image.description</f>
        <v>0</v>
      </c>
      <c r="IWS186" s="12">
        <f>general_device_image.description</f>
        <v>0</v>
      </c>
      <c r="IWT186" s="12">
        <f>general_device_image.description</f>
        <v>0</v>
      </c>
      <c r="IWU186" s="12">
        <f>general_device_image.description</f>
        <v>0</v>
      </c>
      <c r="IWV186" s="12">
        <f>general_device_image.description</f>
        <v>0</v>
      </c>
      <c r="IWW186" s="12">
        <f>general_device_image.description</f>
        <v>0</v>
      </c>
      <c r="IWX186" s="12">
        <f>general_device_image.description</f>
        <v>0</v>
      </c>
      <c r="IWY186" s="12">
        <f>general_device_image.description</f>
        <v>0</v>
      </c>
      <c r="IWZ186" s="12">
        <f>general_device_image.description</f>
        <v>0</v>
      </c>
      <c r="IXA186" s="12">
        <f>general_device_image.description</f>
        <v>0</v>
      </c>
      <c r="IXB186" s="12">
        <f>general_device_image.description</f>
        <v>0</v>
      </c>
      <c r="IXC186" s="12">
        <f>general_device_image.description</f>
        <v>0</v>
      </c>
      <c r="IXD186" s="12">
        <f>general_device_image.description</f>
        <v>0</v>
      </c>
      <c r="IXE186" s="12">
        <f>general_device_image.description</f>
        <v>0</v>
      </c>
      <c r="IXF186" s="12">
        <f>general_device_image.description</f>
        <v>0</v>
      </c>
      <c r="IXG186" s="12">
        <f>general_device_image.description</f>
        <v>0</v>
      </c>
      <c r="IXH186" s="12">
        <f>general_device_image.description</f>
        <v>0</v>
      </c>
      <c r="IXI186" s="12">
        <f>general_device_image.description</f>
        <v>0</v>
      </c>
      <c r="IXJ186" s="12">
        <f>general_device_image.description</f>
        <v>0</v>
      </c>
      <c r="IXK186" s="12">
        <f>general_device_image.description</f>
        <v>0</v>
      </c>
      <c r="IXL186" s="12">
        <f>general_device_image.description</f>
        <v>0</v>
      </c>
      <c r="IXM186" s="12">
        <f>general_device_image.description</f>
        <v>0</v>
      </c>
      <c r="IXN186" s="12">
        <f>general_device_image.description</f>
        <v>0</v>
      </c>
      <c r="IXO186" s="12">
        <f>general_device_image.description</f>
        <v>0</v>
      </c>
      <c r="IXP186" s="12">
        <f>general_device_image.description</f>
        <v>0</v>
      </c>
      <c r="IXQ186" s="12">
        <f>general_device_image.description</f>
        <v>0</v>
      </c>
      <c r="IXR186" s="12">
        <f>general_device_image.description</f>
        <v>0</v>
      </c>
      <c r="IXS186" s="12">
        <f>general_device_image.description</f>
        <v>0</v>
      </c>
      <c r="IXT186" s="12">
        <f>general_device_image.description</f>
        <v>0</v>
      </c>
      <c r="IXU186" s="12">
        <f>general_device_image.description</f>
        <v>0</v>
      </c>
      <c r="IXV186" s="12">
        <f>general_device_image.description</f>
        <v>0</v>
      </c>
      <c r="IXW186" s="12">
        <f>general_device_image.description</f>
        <v>0</v>
      </c>
      <c r="IXX186" s="12">
        <f>general_device_image.description</f>
        <v>0</v>
      </c>
      <c r="IXY186" s="12">
        <f>general_device_image.description</f>
        <v>0</v>
      </c>
      <c r="IXZ186" s="12">
        <f>general_device_image.description</f>
        <v>0</v>
      </c>
      <c r="IYA186" s="12">
        <f>general_device_image.description</f>
        <v>0</v>
      </c>
      <c r="IYB186" s="12">
        <f>general_device_image.description</f>
        <v>0</v>
      </c>
      <c r="IYC186" s="12">
        <f>general_device_image.description</f>
        <v>0</v>
      </c>
      <c r="IYD186" s="12">
        <f>general_device_image.description</f>
        <v>0</v>
      </c>
      <c r="IYE186" s="12">
        <f>general_device_image.description</f>
        <v>0</v>
      </c>
      <c r="IYF186" s="12">
        <f>general_device_image.description</f>
        <v>0</v>
      </c>
      <c r="IYG186" s="12">
        <f>general_device_image.description</f>
        <v>0</v>
      </c>
      <c r="IYH186" s="12">
        <f>general_device_image.description</f>
        <v>0</v>
      </c>
      <c r="IYI186" s="12">
        <f>general_device_image.description</f>
        <v>0</v>
      </c>
      <c r="IYJ186" s="12">
        <f>general_device_image.description</f>
        <v>0</v>
      </c>
      <c r="IYK186" s="12">
        <f>general_device_image.description</f>
        <v>0</v>
      </c>
      <c r="IYL186" s="12">
        <f>general_device_image.description</f>
        <v>0</v>
      </c>
      <c r="IYM186" s="12">
        <f>general_device_image.description</f>
        <v>0</v>
      </c>
      <c r="IYN186" s="12">
        <f>general_device_image.description</f>
        <v>0</v>
      </c>
      <c r="IYO186" s="12">
        <f>general_device_image.description</f>
        <v>0</v>
      </c>
      <c r="IYP186" s="12">
        <f>general_device_image.description</f>
        <v>0</v>
      </c>
      <c r="IYQ186" s="12">
        <f>general_device_image.description</f>
        <v>0</v>
      </c>
      <c r="IYR186" s="12">
        <f>general_device_image.description</f>
        <v>0</v>
      </c>
      <c r="IYS186" s="12">
        <f>general_device_image.description</f>
        <v>0</v>
      </c>
      <c r="IYT186" s="12">
        <f>general_device_image.description</f>
        <v>0</v>
      </c>
      <c r="IYU186" s="12">
        <f>general_device_image.description</f>
        <v>0</v>
      </c>
      <c r="IYV186" s="12">
        <f>general_device_image.description</f>
        <v>0</v>
      </c>
      <c r="IYW186" s="12">
        <f>general_device_image.description</f>
        <v>0</v>
      </c>
      <c r="IYX186" s="12">
        <f>general_device_image.description</f>
        <v>0</v>
      </c>
      <c r="IYY186" s="12">
        <f>general_device_image.description</f>
        <v>0</v>
      </c>
      <c r="IYZ186" s="12">
        <f>general_device_image.description</f>
        <v>0</v>
      </c>
      <c r="IZA186" s="12">
        <f>general_device_image.description</f>
        <v>0</v>
      </c>
      <c r="IZB186" s="12">
        <f>general_device_image.description</f>
        <v>0</v>
      </c>
      <c r="IZC186" s="12">
        <f>general_device_image.description</f>
        <v>0</v>
      </c>
      <c r="IZD186" s="12">
        <f>general_device_image.description</f>
        <v>0</v>
      </c>
      <c r="IZE186" s="12">
        <f>general_device_image.description</f>
        <v>0</v>
      </c>
      <c r="IZF186" s="12">
        <f>general_device_image.description</f>
        <v>0</v>
      </c>
      <c r="IZG186" s="12">
        <f>general_device_image.description</f>
        <v>0</v>
      </c>
      <c r="IZH186" s="12">
        <f>general_device_image.description</f>
        <v>0</v>
      </c>
      <c r="IZI186" s="12">
        <f>general_device_image.description</f>
        <v>0</v>
      </c>
      <c r="IZJ186" s="12">
        <f>general_device_image.description</f>
        <v>0</v>
      </c>
      <c r="IZK186" s="12">
        <f>general_device_image.description</f>
        <v>0</v>
      </c>
      <c r="IZL186" s="12">
        <f>general_device_image.description</f>
        <v>0</v>
      </c>
      <c r="IZM186" s="12">
        <f>general_device_image.description</f>
        <v>0</v>
      </c>
      <c r="IZN186" s="12">
        <f>general_device_image.description</f>
        <v>0</v>
      </c>
      <c r="IZO186" s="12">
        <f>general_device_image.description</f>
        <v>0</v>
      </c>
      <c r="IZP186" s="12">
        <f>general_device_image.description</f>
        <v>0</v>
      </c>
      <c r="IZQ186" s="12">
        <f>general_device_image.description</f>
        <v>0</v>
      </c>
      <c r="IZR186" s="12">
        <f>general_device_image.description</f>
        <v>0</v>
      </c>
      <c r="IZS186" s="12">
        <f>general_device_image.description</f>
        <v>0</v>
      </c>
      <c r="IZT186" s="12">
        <f>general_device_image.description</f>
        <v>0</v>
      </c>
      <c r="IZU186" s="12">
        <f>general_device_image.description</f>
        <v>0</v>
      </c>
      <c r="IZV186" s="12">
        <f>general_device_image.description</f>
        <v>0</v>
      </c>
      <c r="IZW186" s="12">
        <f>general_device_image.description</f>
        <v>0</v>
      </c>
      <c r="IZX186" s="12">
        <f>general_device_image.description</f>
        <v>0</v>
      </c>
      <c r="IZY186" s="12">
        <f>general_device_image.description</f>
        <v>0</v>
      </c>
      <c r="IZZ186" s="12">
        <f>general_device_image.description</f>
        <v>0</v>
      </c>
      <c r="JAA186" s="12">
        <f>general_device_image.description</f>
        <v>0</v>
      </c>
      <c r="JAB186" s="12">
        <f>general_device_image.description</f>
        <v>0</v>
      </c>
      <c r="JAC186" s="12">
        <f>general_device_image.description</f>
        <v>0</v>
      </c>
      <c r="JAD186" s="12">
        <f>general_device_image.description</f>
        <v>0</v>
      </c>
      <c r="JAE186" s="12">
        <f>general_device_image.description</f>
        <v>0</v>
      </c>
      <c r="JAF186" s="12">
        <f>general_device_image.description</f>
        <v>0</v>
      </c>
      <c r="JAG186" s="12">
        <f>general_device_image.description</f>
        <v>0</v>
      </c>
      <c r="JAH186" s="12">
        <f>general_device_image.description</f>
        <v>0</v>
      </c>
      <c r="JAI186" s="12">
        <f>general_device_image.description</f>
        <v>0</v>
      </c>
      <c r="JAJ186" s="12">
        <f>general_device_image.description</f>
        <v>0</v>
      </c>
      <c r="JAK186" s="12">
        <f>general_device_image.description</f>
        <v>0</v>
      </c>
      <c r="JAL186" s="12">
        <f>general_device_image.description</f>
        <v>0</v>
      </c>
      <c r="JAM186" s="12">
        <f>general_device_image.description</f>
        <v>0</v>
      </c>
      <c r="JAN186" s="12">
        <f>general_device_image.description</f>
        <v>0</v>
      </c>
      <c r="JAO186" s="12">
        <f>general_device_image.description</f>
        <v>0</v>
      </c>
      <c r="JAP186" s="12">
        <f>general_device_image.description</f>
        <v>0</v>
      </c>
      <c r="JAQ186" s="12">
        <f>general_device_image.description</f>
        <v>0</v>
      </c>
      <c r="JAR186" s="12">
        <f>general_device_image.description</f>
        <v>0</v>
      </c>
      <c r="JAS186" s="12">
        <f>general_device_image.description</f>
        <v>0</v>
      </c>
      <c r="JAT186" s="12">
        <f>general_device_image.description</f>
        <v>0</v>
      </c>
      <c r="JAU186" s="12">
        <f>general_device_image.description</f>
        <v>0</v>
      </c>
      <c r="JAV186" s="12">
        <f>general_device_image.description</f>
        <v>0</v>
      </c>
      <c r="JAW186" s="12">
        <f>general_device_image.description</f>
        <v>0</v>
      </c>
      <c r="JAX186" s="12">
        <f>general_device_image.description</f>
        <v>0</v>
      </c>
      <c r="JAY186" s="12">
        <f>general_device_image.description</f>
        <v>0</v>
      </c>
      <c r="JAZ186" s="12">
        <f>general_device_image.description</f>
        <v>0</v>
      </c>
      <c r="JBA186" s="12">
        <f>general_device_image.description</f>
        <v>0</v>
      </c>
      <c r="JBB186" s="12">
        <f>general_device_image.description</f>
        <v>0</v>
      </c>
      <c r="JBC186" s="12">
        <f>general_device_image.description</f>
        <v>0</v>
      </c>
      <c r="JBD186" s="12">
        <f>general_device_image.description</f>
        <v>0</v>
      </c>
      <c r="JBE186" s="12">
        <f>general_device_image.description</f>
        <v>0</v>
      </c>
      <c r="JBF186" s="12">
        <f>general_device_image.description</f>
        <v>0</v>
      </c>
      <c r="JBG186" s="12">
        <f>general_device_image.description</f>
        <v>0</v>
      </c>
      <c r="JBH186" s="12">
        <f>general_device_image.description</f>
        <v>0</v>
      </c>
      <c r="JBI186" s="12">
        <f>general_device_image.description</f>
        <v>0</v>
      </c>
      <c r="JBJ186" s="12">
        <f>general_device_image.description</f>
        <v>0</v>
      </c>
      <c r="JBK186" s="12">
        <f>general_device_image.description</f>
        <v>0</v>
      </c>
      <c r="JBL186" s="12">
        <f>general_device_image.description</f>
        <v>0</v>
      </c>
      <c r="JBM186" s="12">
        <f>general_device_image.description</f>
        <v>0</v>
      </c>
      <c r="JBN186" s="12">
        <f>general_device_image.description</f>
        <v>0</v>
      </c>
      <c r="JBO186" s="12">
        <f>general_device_image.description</f>
        <v>0</v>
      </c>
      <c r="JBP186" s="12">
        <f>general_device_image.description</f>
        <v>0</v>
      </c>
      <c r="JBQ186" s="12">
        <f>general_device_image.description</f>
        <v>0</v>
      </c>
      <c r="JBR186" s="12">
        <f>general_device_image.description</f>
        <v>0</v>
      </c>
      <c r="JBS186" s="12">
        <f>general_device_image.description</f>
        <v>0</v>
      </c>
      <c r="JBT186" s="12">
        <f>general_device_image.description</f>
        <v>0</v>
      </c>
      <c r="JBU186" s="12">
        <f>general_device_image.description</f>
        <v>0</v>
      </c>
      <c r="JBV186" s="12">
        <f>general_device_image.description</f>
        <v>0</v>
      </c>
      <c r="JBW186" s="12">
        <f>general_device_image.description</f>
        <v>0</v>
      </c>
      <c r="JBX186" s="12">
        <f>general_device_image.description</f>
        <v>0</v>
      </c>
      <c r="JBY186" s="12">
        <f>general_device_image.description</f>
        <v>0</v>
      </c>
      <c r="JBZ186" s="12">
        <f>general_device_image.description</f>
        <v>0</v>
      </c>
      <c r="JCA186" s="12">
        <f>general_device_image.description</f>
        <v>0</v>
      </c>
      <c r="JCB186" s="12">
        <f>general_device_image.description</f>
        <v>0</v>
      </c>
      <c r="JCC186" s="12">
        <f>general_device_image.description</f>
        <v>0</v>
      </c>
      <c r="JCD186" s="12">
        <f>general_device_image.description</f>
        <v>0</v>
      </c>
      <c r="JCE186" s="12">
        <f>general_device_image.description</f>
        <v>0</v>
      </c>
      <c r="JCF186" s="12">
        <f>general_device_image.description</f>
        <v>0</v>
      </c>
      <c r="JCG186" s="12">
        <f>general_device_image.description</f>
        <v>0</v>
      </c>
      <c r="JCH186" s="12">
        <f>general_device_image.description</f>
        <v>0</v>
      </c>
      <c r="JCI186" s="12">
        <f>general_device_image.description</f>
        <v>0</v>
      </c>
      <c r="JCJ186" s="12">
        <f>general_device_image.description</f>
        <v>0</v>
      </c>
      <c r="JCK186" s="12">
        <f>general_device_image.description</f>
        <v>0</v>
      </c>
      <c r="JCL186" s="12">
        <f>general_device_image.description</f>
        <v>0</v>
      </c>
      <c r="JCM186" s="12">
        <f>general_device_image.description</f>
        <v>0</v>
      </c>
      <c r="JCN186" s="12">
        <f>general_device_image.description</f>
        <v>0</v>
      </c>
      <c r="JCO186" s="12">
        <f>general_device_image.description</f>
        <v>0</v>
      </c>
      <c r="JCP186" s="12">
        <f>general_device_image.description</f>
        <v>0</v>
      </c>
      <c r="JCQ186" s="12">
        <f>general_device_image.description</f>
        <v>0</v>
      </c>
      <c r="JCR186" s="12">
        <f>general_device_image.description</f>
        <v>0</v>
      </c>
      <c r="JCS186" s="12">
        <f>general_device_image.description</f>
        <v>0</v>
      </c>
      <c r="JCT186" s="12">
        <f>general_device_image.description</f>
        <v>0</v>
      </c>
      <c r="JCU186" s="12">
        <f>general_device_image.description</f>
        <v>0</v>
      </c>
      <c r="JCV186" s="12">
        <f>general_device_image.description</f>
        <v>0</v>
      </c>
      <c r="JCW186" s="12">
        <f>general_device_image.description</f>
        <v>0</v>
      </c>
      <c r="JCX186" s="12">
        <f>general_device_image.description</f>
        <v>0</v>
      </c>
      <c r="JCY186" s="12">
        <f>general_device_image.description</f>
        <v>0</v>
      </c>
      <c r="JCZ186" s="12">
        <f>general_device_image.description</f>
        <v>0</v>
      </c>
      <c r="JDA186" s="12">
        <f>general_device_image.description</f>
        <v>0</v>
      </c>
      <c r="JDB186" s="12">
        <f>general_device_image.description</f>
        <v>0</v>
      </c>
      <c r="JDC186" s="12">
        <f>general_device_image.description</f>
        <v>0</v>
      </c>
      <c r="JDD186" s="12">
        <f>general_device_image.description</f>
        <v>0</v>
      </c>
      <c r="JDE186" s="12">
        <f>general_device_image.description</f>
        <v>0</v>
      </c>
      <c r="JDF186" s="12">
        <f>general_device_image.description</f>
        <v>0</v>
      </c>
      <c r="JDG186" s="12">
        <f>general_device_image.description</f>
        <v>0</v>
      </c>
      <c r="JDH186" s="12">
        <f>general_device_image.description</f>
        <v>0</v>
      </c>
      <c r="JDI186" s="12">
        <f>general_device_image.description</f>
        <v>0</v>
      </c>
      <c r="JDJ186" s="12">
        <f>general_device_image.description</f>
        <v>0</v>
      </c>
      <c r="JDK186" s="12">
        <f>general_device_image.description</f>
        <v>0</v>
      </c>
      <c r="JDL186" s="12">
        <f>general_device_image.description</f>
        <v>0</v>
      </c>
      <c r="JDM186" s="12">
        <f>general_device_image.description</f>
        <v>0</v>
      </c>
      <c r="JDN186" s="12">
        <f>general_device_image.description</f>
        <v>0</v>
      </c>
      <c r="JDO186" s="12">
        <f>general_device_image.description</f>
        <v>0</v>
      </c>
      <c r="JDP186" s="12">
        <f>general_device_image.description</f>
        <v>0</v>
      </c>
      <c r="JDQ186" s="12">
        <f>general_device_image.description</f>
        <v>0</v>
      </c>
      <c r="JDR186" s="12">
        <f>general_device_image.description</f>
        <v>0</v>
      </c>
      <c r="JDS186" s="12">
        <f>general_device_image.description</f>
        <v>0</v>
      </c>
      <c r="JDT186" s="12">
        <f>general_device_image.description</f>
        <v>0</v>
      </c>
      <c r="JDU186" s="12">
        <f>general_device_image.description</f>
        <v>0</v>
      </c>
      <c r="JDV186" s="12">
        <f>general_device_image.description</f>
        <v>0</v>
      </c>
      <c r="JDW186" s="12">
        <f>general_device_image.description</f>
        <v>0</v>
      </c>
      <c r="JDX186" s="12">
        <f>general_device_image.description</f>
        <v>0</v>
      </c>
      <c r="JDY186" s="12">
        <f>general_device_image.description</f>
        <v>0</v>
      </c>
      <c r="JDZ186" s="12">
        <f>general_device_image.description</f>
        <v>0</v>
      </c>
      <c r="JEA186" s="12">
        <f>general_device_image.description</f>
        <v>0</v>
      </c>
      <c r="JEB186" s="12">
        <f>general_device_image.description</f>
        <v>0</v>
      </c>
      <c r="JEC186" s="12">
        <f>general_device_image.description</f>
        <v>0</v>
      </c>
      <c r="JED186" s="12">
        <f>general_device_image.description</f>
        <v>0</v>
      </c>
      <c r="JEE186" s="12">
        <f>general_device_image.description</f>
        <v>0</v>
      </c>
      <c r="JEF186" s="12">
        <f>general_device_image.description</f>
        <v>0</v>
      </c>
      <c r="JEG186" s="12">
        <f>general_device_image.description</f>
        <v>0</v>
      </c>
      <c r="JEH186" s="12">
        <f>general_device_image.description</f>
        <v>0</v>
      </c>
      <c r="JEI186" s="12">
        <f>general_device_image.description</f>
        <v>0</v>
      </c>
      <c r="JEJ186" s="12">
        <f>general_device_image.description</f>
        <v>0</v>
      </c>
      <c r="JEK186" s="12">
        <f>general_device_image.description</f>
        <v>0</v>
      </c>
      <c r="JEL186" s="12">
        <f>general_device_image.description</f>
        <v>0</v>
      </c>
      <c r="JEM186" s="12">
        <f>general_device_image.description</f>
        <v>0</v>
      </c>
      <c r="JEN186" s="12">
        <f>general_device_image.description</f>
        <v>0</v>
      </c>
      <c r="JEO186" s="12">
        <f>general_device_image.description</f>
        <v>0</v>
      </c>
      <c r="JEP186" s="12">
        <f>general_device_image.description</f>
        <v>0</v>
      </c>
      <c r="JEQ186" s="12">
        <f>general_device_image.description</f>
        <v>0</v>
      </c>
      <c r="JER186" s="12">
        <f>general_device_image.description</f>
        <v>0</v>
      </c>
      <c r="JES186" s="12">
        <f>general_device_image.description</f>
        <v>0</v>
      </c>
      <c r="JET186" s="12">
        <f>general_device_image.description</f>
        <v>0</v>
      </c>
      <c r="JEU186" s="12">
        <f>general_device_image.description</f>
        <v>0</v>
      </c>
      <c r="JEV186" s="12">
        <f>general_device_image.description</f>
        <v>0</v>
      </c>
      <c r="JEW186" s="12">
        <f>general_device_image.description</f>
        <v>0</v>
      </c>
      <c r="JEX186" s="12">
        <f>general_device_image.description</f>
        <v>0</v>
      </c>
      <c r="JEY186" s="12">
        <f>general_device_image.description</f>
        <v>0</v>
      </c>
      <c r="JEZ186" s="12">
        <f>general_device_image.description</f>
        <v>0</v>
      </c>
      <c r="JFA186" s="12">
        <f>general_device_image.description</f>
        <v>0</v>
      </c>
      <c r="JFB186" s="12">
        <f>general_device_image.description</f>
        <v>0</v>
      </c>
      <c r="JFC186" s="12">
        <f>general_device_image.description</f>
        <v>0</v>
      </c>
      <c r="JFD186" s="12">
        <f>general_device_image.description</f>
        <v>0</v>
      </c>
      <c r="JFE186" s="12">
        <f>general_device_image.description</f>
        <v>0</v>
      </c>
      <c r="JFF186" s="12">
        <f>general_device_image.description</f>
        <v>0</v>
      </c>
      <c r="JFG186" s="12">
        <f>general_device_image.description</f>
        <v>0</v>
      </c>
      <c r="JFH186" s="12">
        <f>general_device_image.description</f>
        <v>0</v>
      </c>
      <c r="JFI186" s="12">
        <f>general_device_image.description</f>
        <v>0</v>
      </c>
      <c r="JFJ186" s="12">
        <f>general_device_image.description</f>
        <v>0</v>
      </c>
      <c r="JFK186" s="12">
        <f>general_device_image.description</f>
        <v>0</v>
      </c>
      <c r="JFL186" s="12">
        <f>general_device_image.description</f>
        <v>0</v>
      </c>
      <c r="JFM186" s="12">
        <f>general_device_image.description</f>
        <v>0</v>
      </c>
      <c r="JFN186" s="12">
        <f>general_device_image.description</f>
        <v>0</v>
      </c>
      <c r="JFO186" s="12">
        <f>general_device_image.description</f>
        <v>0</v>
      </c>
      <c r="JFP186" s="12">
        <f>general_device_image.description</f>
        <v>0</v>
      </c>
      <c r="JFQ186" s="12">
        <f>general_device_image.description</f>
        <v>0</v>
      </c>
      <c r="JFR186" s="12">
        <f>general_device_image.description</f>
        <v>0</v>
      </c>
      <c r="JFS186" s="12">
        <f>general_device_image.description</f>
        <v>0</v>
      </c>
      <c r="JFT186" s="12">
        <f>general_device_image.description</f>
        <v>0</v>
      </c>
      <c r="JFU186" s="12">
        <f>general_device_image.description</f>
        <v>0</v>
      </c>
      <c r="JFV186" s="12">
        <f>general_device_image.description</f>
        <v>0</v>
      </c>
      <c r="JFW186" s="12">
        <f>general_device_image.description</f>
        <v>0</v>
      </c>
      <c r="JFX186" s="12">
        <f>general_device_image.description</f>
        <v>0</v>
      </c>
      <c r="JFY186" s="12">
        <f>general_device_image.description</f>
        <v>0</v>
      </c>
      <c r="JFZ186" s="12">
        <f>general_device_image.description</f>
        <v>0</v>
      </c>
      <c r="JGA186" s="12">
        <f>general_device_image.description</f>
        <v>0</v>
      </c>
      <c r="JGB186" s="12">
        <f>general_device_image.description</f>
        <v>0</v>
      </c>
      <c r="JGC186" s="12">
        <f>general_device_image.description</f>
        <v>0</v>
      </c>
      <c r="JGD186" s="12">
        <f>general_device_image.description</f>
        <v>0</v>
      </c>
      <c r="JGE186" s="12">
        <f>general_device_image.description</f>
        <v>0</v>
      </c>
      <c r="JGF186" s="12">
        <f>general_device_image.description</f>
        <v>0</v>
      </c>
      <c r="JGG186" s="12">
        <f>general_device_image.description</f>
        <v>0</v>
      </c>
      <c r="JGH186" s="12">
        <f>general_device_image.description</f>
        <v>0</v>
      </c>
      <c r="JGI186" s="12">
        <f>general_device_image.description</f>
        <v>0</v>
      </c>
      <c r="JGJ186" s="12">
        <f>general_device_image.description</f>
        <v>0</v>
      </c>
      <c r="JGK186" s="12">
        <f>general_device_image.description</f>
        <v>0</v>
      </c>
      <c r="JGL186" s="12">
        <f>general_device_image.description</f>
        <v>0</v>
      </c>
      <c r="JGM186" s="12">
        <f>general_device_image.description</f>
        <v>0</v>
      </c>
      <c r="JGN186" s="12">
        <f>general_device_image.description</f>
        <v>0</v>
      </c>
      <c r="JGO186" s="12">
        <f>general_device_image.description</f>
        <v>0</v>
      </c>
      <c r="JGP186" s="12">
        <f>general_device_image.description</f>
        <v>0</v>
      </c>
      <c r="JGQ186" s="12">
        <f>general_device_image.description</f>
        <v>0</v>
      </c>
      <c r="JGR186" s="12">
        <f>general_device_image.description</f>
        <v>0</v>
      </c>
      <c r="JGS186" s="12">
        <f>general_device_image.description</f>
        <v>0</v>
      </c>
      <c r="JGT186" s="12">
        <f>general_device_image.description</f>
        <v>0</v>
      </c>
      <c r="JGU186" s="12">
        <f>general_device_image.description</f>
        <v>0</v>
      </c>
      <c r="JGV186" s="12">
        <f>general_device_image.description</f>
        <v>0</v>
      </c>
      <c r="JGW186" s="12">
        <f>general_device_image.description</f>
        <v>0</v>
      </c>
      <c r="JGX186" s="12">
        <f>general_device_image.description</f>
        <v>0</v>
      </c>
      <c r="JGY186" s="12">
        <f>general_device_image.description</f>
        <v>0</v>
      </c>
      <c r="JGZ186" s="12">
        <f>general_device_image.description</f>
        <v>0</v>
      </c>
      <c r="JHA186" s="12">
        <f>general_device_image.description</f>
        <v>0</v>
      </c>
      <c r="JHB186" s="12">
        <f>general_device_image.description</f>
        <v>0</v>
      </c>
      <c r="JHC186" s="12">
        <f>general_device_image.description</f>
        <v>0</v>
      </c>
      <c r="JHD186" s="12">
        <f>general_device_image.description</f>
        <v>0</v>
      </c>
      <c r="JHE186" s="12">
        <f>general_device_image.description</f>
        <v>0</v>
      </c>
      <c r="JHF186" s="12">
        <f>general_device_image.description</f>
        <v>0</v>
      </c>
      <c r="JHG186" s="12">
        <f>general_device_image.description</f>
        <v>0</v>
      </c>
      <c r="JHH186" s="12">
        <f>general_device_image.description</f>
        <v>0</v>
      </c>
      <c r="JHI186" s="12">
        <f>general_device_image.description</f>
        <v>0</v>
      </c>
      <c r="JHJ186" s="12">
        <f>general_device_image.description</f>
        <v>0</v>
      </c>
      <c r="JHK186" s="12">
        <f>general_device_image.description</f>
        <v>0</v>
      </c>
      <c r="JHL186" s="12">
        <f>general_device_image.description</f>
        <v>0</v>
      </c>
      <c r="JHM186" s="12">
        <f>general_device_image.description</f>
        <v>0</v>
      </c>
      <c r="JHN186" s="12">
        <f>general_device_image.description</f>
        <v>0</v>
      </c>
      <c r="JHO186" s="12">
        <f>general_device_image.description</f>
        <v>0</v>
      </c>
      <c r="JHP186" s="12">
        <f>general_device_image.description</f>
        <v>0</v>
      </c>
      <c r="JHQ186" s="12">
        <f>general_device_image.description</f>
        <v>0</v>
      </c>
      <c r="JHR186" s="12">
        <f>general_device_image.description</f>
        <v>0</v>
      </c>
      <c r="JHS186" s="12">
        <f>general_device_image.description</f>
        <v>0</v>
      </c>
      <c r="JHT186" s="12">
        <f>general_device_image.description</f>
        <v>0</v>
      </c>
      <c r="JHU186" s="12">
        <f>general_device_image.description</f>
        <v>0</v>
      </c>
      <c r="JHV186" s="12">
        <f>general_device_image.description</f>
        <v>0</v>
      </c>
      <c r="JHW186" s="12">
        <f>general_device_image.description</f>
        <v>0</v>
      </c>
      <c r="JHX186" s="12">
        <f>general_device_image.description</f>
        <v>0</v>
      </c>
      <c r="JHY186" s="12">
        <f>general_device_image.description</f>
        <v>0</v>
      </c>
      <c r="JHZ186" s="12">
        <f>general_device_image.description</f>
        <v>0</v>
      </c>
      <c r="JIA186" s="12">
        <f>general_device_image.description</f>
        <v>0</v>
      </c>
      <c r="JIB186" s="12">
        <f>general_device_image.description</f>
        <v>0</v>
      </c>
      <c r="JIC186" s="12">
        <f>general_device_image.description</f>
        <v>0</v>
      </c>
      <c r="JID186" s="12">
        <f>general_device_image.description</f>
        <v>0</v>
      </c>
      <c r="JIE186" s="12">
        <f>general_device_image.description</f>
        <v>0</v>
      </c>
      <c r="JIF186" s="12">
        <f>general_device_image.description</f>
        <v>0</v>
      </c>
      <c r="JIG186" s="12">
        <f>general_device_image.description</f>
        <v>0</v>
      </c>
      <c r="JIH186" s="12">
        <f>general_device_image.description</f>
        <v>0</v>
      </c>
      <c r="JII186" s="12">
        <f>general_device_image.description</f>
        <v>0</v>
      </c>
      <c r="JIJ186" s="12">
        <f>general_device_image.description</f>
        <v>0</v>
      </c>
      <c r="JIK186" s="12">
        <f>general_device_image.description</f>
        <v>0</v>
      </c>
      <c r="JIL186" s="12">
        <f>general_device_image.description</f>
        <v>0</v>
      </c>
      <c r="JIM186" s="12">
        <f>general_device_image.description</f>
        <v>0</v>
      </c>
      <c r="JIN186" s="12">
        <f>general_device_image.description</f>
        <v>0</v>
      </c>
      <c r="JIO186" s="12">
        <f>general_device_image.description</f>
        <v>0</v>
      </c>
      <c r="JIP186" s="12">
        <f>general_device_image.description</f>
        <v>0</v>
      </c>
      <c r="JIQ186" s="12">
        <f>general_device_image.description</f>
        <v>0</v>
      </c>
      <c r="JIR186" s="12">
        <f>general_device_image.description</f>
        <v>0</v>
      </c>
      <c r="JIS186" s="12">
        <f>general_device_image.description</f>
        <v>0</v>
      </c>
      <c r="JIT186" s="12">
        <f>general_device_image.description</f>
        <v>0</v>
      </c>
      <c r="JIU186" s="12">
        <f>general_device_image.description</f>
        <v>0</v>
      </c>
      <c r="JIV186" s="12">
        <f>general_device_image.description</f>
        <v>0</v>
      </c>
      <c r="JIW186" s="12">
        <f>general_device_image.description</f>
        <v>0</v>
      </c>
      <c r="JIX186" s="12">
        <f>general_device_image.description</f>
        <v>0</v>
      </c>
      <c r="JIY186" s="12">
        <f>general_device_image.description</f>
        <v>0</v>
      </c>
      <c r="JIZ186" s="12">
        <f>general_device_image.description</f>
        <v>0</v>
      </c>
      <c r="JJA186" s="12">
        <f>general_device_image.description</f>
        <v>0</v>
      </c>
      <c r="JJB186" s="12">
        <f>general_device_image.description</f>
        <v>0</v>
      </c>
      <c r="JJC186" s="12">
        <f>general_device_image.description</f>
        <v>0</v>
      </c>
      <c r="JJD186" s="12">
        <f>general_device_image.description</f>
        <v>0</v>
      </c>
      <c r="JJE186" s="12">
        <f>general_device_image.description</f>
        <v>0</v>
      </c>
      <c r="JJF186" s="12">
        <f>general_device_image.description</f>
        <v>0</v>
      </c>
      <c r="JJG186" s="12">
        <f>general_device_image.description</f>
        <v>0</v>
      </c>
      <c r="JJH186" s="12">
        <f>general_device_image.description</f>
        <v>0</v>
      </c>
      <c r="JJI186" s="12">
        <f>general_device_image.description</f>
        <v>0</v>
      </c>
      <c r="JJJ186" s="12">
        <f>general_device_image.description</f>
        <v>0</v>
      </c>
      <c r="JJK186" s="12">
        <f>general_device_image.description</f>
        <v>0</v>
      </c>
      <c r="JJL186" s="12">
        <f>general_device_image.description</f>
        <v>0</v>
      </c>
      <c r="JJM186" s="12">
        <f>general_device_image.description</f>
        <v>0</v>
      </c>
      <c r="JJN186" s="12">
        <f>general_device_image.description</f>
        <v>0</v>
      </c>
      <c r="JJO186" s="12">
        <f>general_device_image.description</f>
        <v>0</v>
      </c>
      <c r="JJP186" s="12">
        <f>general_device_image.description</f>
        <v>0</v>
      </c>
      <c r="JJQ186" s="12">
        <f>general_device_image.description</f>
        <v>0</v>
      </c>
      <c r="JJR186" s="12">
        <f>general_device_image.description</f>
        <v>0</v>
      </c>
      <c r="JJS186" s="12">
        <f>general_device_image.description</f>
        <v>0</v>
      </c>
      <c r="JJT186" s="12">
        <f>general_device_image.description</f>
        <v>0</v>
      </c>
      <c r="JJU186" s="12">
        <f>general_device_image.description</f>
        <v>0</v>
      </c>
      <c r="JJV186" s="12">
        <f>general_device_image.description</f>
        <v>0</v>
      </c>
      <c r="JJW186" s="12">
        <f>general_device_image.description</f>
        <v>0</v>
      </c>
      <c r="JJX186" s="12">
        <f>general_device_image.description</f>
        <v>0</v>
      </c>
      <c r="JJY186" s="12">
        <f>general_device_image.description</f>
        <v>0</v>
      </c>
      <c r="JJZ186" s="12">
        <f>general_device_image.description</f>
        <v>0</v>
      </c>
      <c r="JKA186" s="12">
        <f>general_device_image.description</f>
        <v>0</v>
      </c>
      <c r="JKB186" s="12">
        <f>general_device_image.description</f>
        <v>0</v>
      </c>
      <c r="JKC186" s="12">
        <f>general_device_image.description</f>
        <v>0</v>
      </c>
      <c r="JKD186" s="12">
        <f>general_device_image.description</f>
        <v>0</v>
      </c>
      <c r="JKE186" s="12">
        <f>general_device_image.description</f>
        <v>0</v>
      </c>
      <c r="JKF186" s="12">
        <f>general_device_image.description</f>
        <v>0</v>
      </c>
      <c r="JKG186" s="12">
        <f>general_device_image.description</f>
        <v>0</v>
      </c>
      <c r="JKH186" s="12">
        <f>general_device_image.description</f>
        <v>0</v>
      </c>
      <c r="JKI186" s="12">
        <f>general_device_image.description</f>
        <v>0</v>
      </c>
      <c r="JKJ186" s="12">
        <f>general_device_image.description</f>
        <v>0</v>
      </c>
      <c r="JKK186" s="12">
        <f>general_device_image.description</f>
        <v>0</v>
      </c>
      <c r="JKL186" s="12">
        <f>general_device_image.description</f>
        <v>0</v>
      </c>
      <c r="JKM186" s="12">
        <f>general_device_image.description</f>
        <v>0</v>
      </c>
      <c r="JKN186" s="12">
        <f>general_device_image.description</f>
        <v>0</v>
      </c>
      <c r="JKO186" s="12">
        <f>general_device_image.description</f>
        <v>0</v>
      </c>
      <c r="JKP186" s="12">
        <f>general_device_image.description</f>
        <v>0</v>
      </c>
      <c r="JKQ186" s="12">
        <f>general_device_image.description</f>
        <v>0</v>
      </c>
      <c r="JKR186" s="12">
        <f>general_device_image.description</f>
        <v>0</v>
      </c>
      <c r="JKS186" s="12">
        <f>general_device_image.description</f>
        <v>0</v>
      </c>
      <c r="JKT186" s="12">
        <f>general_device_image.description</f>
        <v>0</v>
      </c>
      <c r="JKU186" s="12">
        <f>general_device_image.description</f>
        <v>0</v>
      </c>
      <c r="JKV186" s="12">
        <f>general_device_image.description</f>
        <v>0</v>
      </c>
      <c r="JKW186" s="12">
        <f>general_device_image.description</f>
        <v>0</v>
      </c>
      <c r="JKX186" s="12">
        <f>general_device_image.description</f>
        <v>0</v>
      </c>
      <c r="JKY186" s="12">
        <f>general_device_image.description</f>
        <v>0</v>
      </c>
      <c r="JKZ186" s="12">
        <f>general_device_image.description</f>
        <v>0</v>
      </c>
      <c r="JLA186" s="12">
        <f>general_device_image.description</f>
        <v>0</v>
      </c>
      <c r="JLB186" s="12">
        <f>general_device_image.description</f>
        <v>0</v>
      </c>
      <c r="JLC186" s="12">
        <f>general_device_image.description</f>
        <v>0</v>
      </c>
      <c r="JLD186" s="12">
        <f>general_device_image.description</f>
        <v>0</v>
      </c>
      <c r="JLE186" s="12">
        <f>general_device_image.description</f>
        <v>0</v>
      </c>
      <c r="JLF186" s="12">
        <f>general_device_image.description</f>
        <v>0</v>
      </c>
      <c r="JLG186" s="12">
        <f>general_device_image.description</f>
        <v>0</v>
      </c>
      <c r="JLH186" s="12">
        <f>general_device_image.description</f>
        <v>0</v>
      </c>
      <c r="JLI186" s="12">
        <f>general_device_image.description</f>
        <v>0</v>
      </c>
      <c r="JLJ186" s="12">
        <f>general_device_image.description</f>
        <v>0</v>
      </c>
      <c r="JLK186" s="12">
        <f>general_device_image.description</f>
        <v>0</v>
      </c>
      <c r="JLL186" s="12">
        <f>general_device_image.description</f>
        <v>0</v>
      </c>
      <c r="JLM186" s="12">
        <f>general_device_image.description</f>
        <v>0</v>
      </c>
      <c r="JLN186" s="12">
        <f>general_device_image.description</f>
        <v>0</v>
      </c>
      <c r="JLO186" s="12">
        <f>general_device_image.description</f>
        <v>0</v>
      </c>
      <c r="JLP186" s="12">
        <f>general_device_image.description</f>
        <v>0</v>
      </c>
      <c r="JLQ186" s="12">
        <f>general_device_image.description</f>
        <v>0</v>
      </c>
      <c r="JLR186" s="12">
        <f>general_device_image.description</f>
        <v>0</v>
      </c>
      <c r="JLS186" s="12">
        <f>general_device_image.description</f>
        <v>0</v>
      </c>
      <c r="JLT186" s="12">
        <f>general_device_image.description</f>
        <v>0</v>
      </c>
      <c r="JLU186" s="12">
        <f>general_device_image.description</f>
        <v>0</v>
      </c>
      <c r="JLV186" s="12">
        <f>general_device_image.description</f>
        <v>0</v>
      </c>
      <c r="JLW186" s="12">
        <f>general_device_image.description</f>
        <v>0</v>
      </c>
      <c r="JLX186" s="12">
        <f>general_device_image.description</f>
        <v>0</v>
      </c>
      <c r="JLY186" s="12">
        <f>general_device_image.description</f>
        <v>0</v>
      </c>
      <c r="JLZ186" s="12">
        <f>general_device_image.description</f>
        <v>0</v>
      </c>
      <c r="JMA186" s="12">
        <f>general_device_image.description</f>
        <v>0</v>
      </c>
      <c r="JMB186" s="12">
        <f>general_device_image.description</f>
        <v>0</v>
      </c>
      <c r="JMC186" s="12">
        <f>general_device_image.description</f>
        <v>0</v>
      </c>
      <c r="JMD186" s="12">
        <f>general_device_image.description</f>
        <v>0</v>
      </c>
      <c r="JME186" s="12">
        <f>general_device_image.description</f>
        <v>0</v>
      </c>
      <c r="JMF186" s="12">
        <f>general_device_image.description</f>
        <v>0</v>
      </c>
      <c r="JMG186" s="12">
        <f>general_device_image.description</f>
        <v>0</v>
      </c>
      <c r="JMH186" s="12">
        <f>general_device_image.description</f>
        <v>0</v>
      </c>
      <c r="JMI186" s="12">
        <f>general_device_image.description</f>
        <v>0</v>
      </c>
      <c r="JMJ186" s="12">
        <f>general_device_image.description</f>
        <v>0</v>
      </c>
      <c r="JMK186" s="12">
        <f>general_device_image.description</f>
        <v>0</v>
      </c>
      <c r="JML186" s="12">
        <f>general_device_image.description</f>
        <v>0</v>
      </c>
      <c r="JMM186" s="12">
        <f>general_device_image.description</f>
        <v>0</v>
      </c>
      <c r="JMN186" s="12">
        <f>general_device_image.description</f>
        <v>0</v>
      </c>
      <c r="JMO186" s="12">
        <f>general_device_image.description</f>
        <v>0</v>
      </c>
      <c r="JMP186" s="12">
        <f>general_device_image.description</f>
        <v>0</v>
      </c>
      <c r="JMQ186" s="12">
        <f>general_device_image.description</f>
        <v>0</v>
      </c>
      <c r="JMR186" s="12">
        <f>general_device_image.description</f>
        <v>0</v>
      </c>
      <c r="JMS186" s="12">
        <f>general_device_image.description</f>
        <v>0</v>
      </c>
      <c r="JMT186" s="12">
        <f>general_device_image.description</f>
        <v>0</v>
      </c>
      <c r="JMU186" s="12">
        <f>general_device_image.description</f>
        <v>0</v>
      </c>
      <c r="JMV186" s="12">
        <f>general_device_image.description</f>
        <v>0</v>
      </c>
      <c r="JMW186" s="12">
        <f>general_device_image.description</f>
        <v>0</v>
      </c>
      <c r="JMX186" s="12">
        <f>general_device_image.description</f>
        <v>0</v>
      </c>
      <c r="JMY186" s="12">
        <f>general_device_image.description</f>
        <v>0</v>
      </c>
      <c r="JMZ186" s="12">
        <f>general_device_image.description</f>
        <v>0</v>
      </c>
      <c r="JNA186" s="12">
        <f>general_device_image.description</f>
        <v>0</v>
      </c>
      <c r="JNB186" s="12">
        <f>general_device_image.description</f>
        <v>0</v>
      </c>
      <c r="JNC186" s="12">
        <f>general_device_image.description</f>
        <v>0</v>
      </c>
      <c r="JND186" s="12">
        <f>general_device_image.description</f>
        <v>0</v>
      </c>
      <c r="JNE186" s="12">
        <f>general_device_image.description</f>
        <v>0</v>
      </c>
      <c r="JNF186" s="12">
        <f>general_device_image.description</f>
        <v>0</v>
      </c>
      <c r="JNG186" s="12">
        <f>general_device_image.description</f>
        <v>0</v>
      </c>
      <c r="JNH186" s="12">
        <f>general_device_image.description</f>
        <v>0</v>
      </c>
      <c r="JNI186" s="12">
        <f>general_device_image.description</f>
        <v>0</v>
      </c>
      <c r="JNJ186" s="12">
        <f>general_device_image.description</f>
        <v>0</v>
      </c>
      <c r="JNK186" s="12">
        <f>general_device_image.description</f>
        <v>0</v>
      </c>
      <c r="JNL186" s="12">
        <f>general_device_image.description</f>
        <v>0</v>
      </c>
      <c r="JNM186" s="12">
        <f>general_device_image.description</f>
        <v>0</v>
      </c>
      <c r="JNN186" s="12">
        <f>general_device_image.description</f>
        <v>0</v>
      </c>
      <c r="JNO186" s="12">
        <f>general_device_image.description</f>
        <v>0</v>
      </c>
      <c r="JNP186" s="12">
        <f>general_device_image.description</f>
        <v>0</v>
      </c>
      <c r="JNQ186" s="12">
        <f>general_device_image.description</f>
        <v>0</v>
      </c>
      <c r="JNR186" s="12">
        <f>general_device_image.description</f>
        <v>0</v>
      </c>
      <c r="JNS186" s="12">
        <f>general_device_image.description</f>
        <v>0</v>
      </c>
      <c r="JNT186" s="12">
        <f>general_device_image.description</f>
        <v>0</v>
      </c>
      <c r="JNU186" s="12">
        <f>general_device_image.description</f>
        <v>0</v>
      </c>
      <c r="JNV186" s="12">
        <f>general_device_image.description</f>
        <v>0</v>
      </c>
      <c r="JNW186" s="12">
        <f>general_device_image.description</f>
        <v>0</v>
      </c>
      <c r="JNX186" s="12">
        <f>general_device_image.description</f>
        <v>0</v>
      </c>
      <c r="JNY186" s="12">
        <f>general_device_image.description</f>
        <v>0</v>
      </c>
      <c r="JNZ186" s="12">
        <f>general_device_image.description</f>
        <v>0</v>
      </c>
      <c r="JOA186" s="12">
        <f>general_device_image.description</f>
        <v>0</v>
      </c>
      <c r="JOB186" s="12">
        <f>general_device_image.description</f>
        <v>0</v>
      </c>
      <c r="JOC186" s="12">
        <f>general_device_image.description</f>
        <v>0</v>
      </c>
      <c r="JOD186" s="12">
        <f>general_device_image.description</f>
        <v>0</v>
      </c>
      <c r="JOE186" s="12">
        <f>general_device_image.description</f>
        <v>0</v>
      </c>
      <c r="JOF186" s="12">
        <f>general_device_image.description</f>
        <v>0</v>
      </c>
      <c r="JOG186" s="12">
        <f>general_device_image.description</f>
        <v>0</v>
      </c>
      <c r="JOH186" s="12">
        <f>general_device_image.description</f>
        <v>0</v>
      </c>
      <c r="JOI186" s="12">
        <f>general_device_image.description</f>
        <v>0</v>
      </c>
      <c r="JOJ186" s="12">
        <f>general_device_image.description</f>
        <v>0</v>
      </c>
      <c r="JOK186" s="12">
        <f>general_device_image.description</f>
        <v>0</v>
      </c>
      <c r="JOL186" s="12">
        <f>general_device_image.description</f>
        <v>0</v>
      </c>
      <c r="JOM186" s="12">
        <f>general_device_image.description</f>
        <v>0</v>
      </c>
      <c r="JON186" s="12">
        <f>general_device_image.description</f>
        <v>0</v>
      </c>
      <c r="JOO186" s="12">
        <f>general_device_image.description</f>
        <v>0</v>
      </c>
      <c r="JOP186" s="12">
        <f>general_device_image.description</f>
        <v>0</v>
      </c>
      <c r="JOQ186" s="12">
        <f>general_device_image.description</f>
        <v>0</v>
      </c>
      <c r="JOR186" s="12">
        <f>general_device_image.description</f>
        <v>0</v>
      </c>
      <c r="JOS186" s="12">
        <f>general_device_image.description</f>
        <v>0</v>
      </c>
      <c r="JOT186" s="12">
        <f>general_device_image.description</f>
        <v>0</v>
      </c>
      <c r="JOU186" s="12">
        <f>general_device_image.description</f>
        <v>0</v>
      </c>
      <c r="JOV186" s="12">
        <f>general_device_image.description</f>
        <v>0</v>
      </c>
      <c r="JOW186" s="12">
        <f>general_device_image.description</f>
        <v>0</v>
      </c>
      <c r="JOX186" s="12">
        <f>general_device_image.description</f>
        <v>0</v>
      </c>
      <c r="JOY186" s="12">
        <f>general_device_image.description</f>
        <v>0</v>
      </c>
      <c r="JOZ186" s="12">
        <f>general_device_image.description</f>
        <v>0</v>
      </c>
      <c r="JPA186" s="12">
        <f>general_device_image.description</f>
        <v>0</v>
      </c>
      <c r="JPB186" s="12">
        <f>general_device_image.description</f>
        <v>0</v>
      </c>
      <c r="JPC186" s="12">
        <f>general_device_image.description</f>
        <v>0</v>
      </c>
      <c r="JPD186" s="12">
        <f>general_device_image.description</f>
        <v>0</v>
      </c>
      <c r="JPE186" s="12">
        <f>general_device_image.description</f>
        <v>0</v>
      </c>
      <c r="JPF186" s="12">
        <f>general_device_image.description</f>
        <v>0</v>
      </c>
      <c r="JPG186" s="12">
        <f>general_device_image.description</f>
        <v>0</v>
      </c>
      <c r="JPH186" s="12">
        <f>general_device_image.description</f>
        <v>0</v>
      </c>
      <c r="JPI186" s="12">
        <f>general_device_image.description</f>
        <v>0</v>
      </c>
      <c r="JPJ186" s="12">
        <f>general_device_image.description</f>
        <v>0</v>
      </c>
      <c r="JPK186" s="12">
        <f>general_device_image.description</f>
        <v>0</v>
      </c>
      <c r="JPL186" s="12">
        <f>general_device_image.description</f>
        <v>0</v>
      </c>
      <c r="JPM186" s="12">
        <f>general_device_image.description</f>
        <v>0</v>
      </c>
      <c r="JPN186" s="12">
        <f>general_device_image.description</f>
        <v>0</v>
      </c>
      <c r="JPO186" s="12">
        <f>general_device_image.description</f>
        <v>0</v>
      </c>
      <c r="JPP186" s="12">
        <f>general_device_image.description</f>
        <v>0</v>
      </c>
      <c r="JPQ186" s="12">
        <f>general_device_image.description</f>
        <v>0</v>
      </c>
      <c r="JPR186" s="12">
        <f>general_device_image.description</f>
        <v>0</v>
      </c>
      <c r="JPS186" s="12">
        <f>general_device_image.description</f>
        <v>0</v>
      </c>
      <c r="JPT186" s="12">
        <f>general_device_image.description</f>
        <v>0</v>
      </c>
      <c r="JPU186" s="12">
        <f>general_device_image.description</f>
        <v>0</v>
      </c>
      <c r="JPV186" s="12">
        <f>general_device_image.description</f>
        <v>0</v>
      </c>
      <c r="JPW186" s="12">
        <f>general_device_image.description</f>
        <v>0</v>
      </c>
      <c r="JPX186" s="12">
        <f>general_device_image.description</f>
        <v>0</v>
      </c>
      <c r="JPY186" s="12">
        <f>general_device_image.description</f>
        <v>0</v>
      </c>
      <c r="JPZ186" s="12">
        <f>general_device_image.description</f>
        <v>0</v>
      </c>
      <c r="JQA186" s="12">
        <f>general_device_image.description</f>
        <v>0</v>
      </c>
      <c r="JQB186" s="12">
        <f>general_device_image.description</f>
        <v>0</v>
      </c>
      <c r="JQC186" s="12">
        <f>general_device_image.description</f>
        <v>0</v>
      </c>
      <c r="JQD186" s="12">
        <f>general_device_image.description</f>
        <v>0</v>
      </c>
      <c r="JQE186" s="12">
        <f>general_device_image.description</f>
        <v>0</v>
      </c>
      <c r="JQF186" s="12">
        <f>general_device_image.description</f>
        <v>0</v>
      </c>
      <c r="JQG186" s="12">
        <f>general_device_image.description</f>
        <v>0</v>
      </c>
      <c r="JQH186" s="12">
        <f>general_device_image.description</f>
        <v>0</v>
      </c>
      <c r="JQI186" s="12">
        <f>general_device_image.description</f>
        <v>0</v>
      </c>
      <c r="JQJ186" s="12">
        <f>general_device_image.description</f>
        <v>0</v>
      </c>
      <c r="JQK186" s="12">
        <f>general_device_image.description</f>
        <v>0</v>
      </c>
      <c r="JQL186" s="12">
        <f>general_device_image.description</f>
        <v>0</v>
      </c>
      <c r="JQM186" s="12">
        <f>general_device_image.description</f>
        <v>0</v>
      </c>
      <c r="JQN186" s="12">
        <f>general_device_image.description</f>
        <v>0</v>
      </c>
      <c r="JQO186" s="12">
        <f>general_device_image.description</f>
        <v>0</v>
      </c>
      <c r="JQP186" s="12">
        <f>general_device_image.description</f>
        <v>0</v>
      </c>
      <c r="JQQ186" s="12">
        <f>general_device_image.description</f>
        <v>0</v>
      </c>
      <c r="JQR186" s="12">
        <f>general_device_image.description</f>
        <v>0</v>
      </c>
      <c r="JQS186" s="12">
        <f>general_device_image.description</f>
        <v>0</v>
      </c>
      <c r="JQT186" s="12">
        <f>general_device_image.description</f>
        <v>0</v>
      </c>
      <c r="JQU186" s="12">
        <f>general_device_image.description</f>
        <v>0</v>
      </c>
      <c r="JQV186" s="12">
        <f>general_device_image.description</f>
        <v>0</v>
      </c>
      <c r="JQW186" s="12">
        <f>general_device_image.description</f>
        <v>0</v>
      </c>
      <c r="JQX186" s="12">
        <f>general_device_image.description</f>
        <v>0</v>
      </c>
      <c r="JQY186" s="12">
        <f>general_device_image.description</f>
        <v>0</v>
      </c>
      <c r="JQZ186" s="12">
        <f>general_device_image.description</f>
        <v>0</v>
      </c>
      <c r="JRA186" s="12">
        <f>general_device_image.description</f>
        <v>0</v>
      </c>
      <c r="JRB186" s="12">
        <f>general_device_image.description</f>
        <v>0</v>
      </c>
      <c r="JRC186" s="12">
        <f>general_device_image.description</f>
        <v>0</v>
      </c>
      <c r="JRD186" s="12">
        <f>general_device_image.description</f>
        <v>0</v>
      </c>
      <c r="JRE186" s="12">
        <f>general_device_image.description</f>
        <v>0</v>
      </c>
      <c r="JRF186" s="12">
        <f>general_device_image.description</f>
        <v>0</v>
      </c>
      <c r="JRG186" s="12">
        <f>general_device_image.description</f>
        <v>0</v>
      </c>
      <c r="JRH186" s="12">
        <f>general_device_image.description</f>
        <v>0</v>
      </c>
      <c r="JRI186" s="12">
        <f>general_device_image.description</f>
        <v>0</v>
      </c>
      <c r="JRJ186" s="12">
        <f>general_device_image.description</f>
        <v>0</v>
      </c>
      <c r="JRK186" s="12">
        <f>general_device_image.description</f>
        <v>0</v>
      </c>
      <c r="JRL186" s="12">
        <f>general_device_image.description</f>
        <v>0</v>
      </c>
      <c r="JRM186" s="12">
        <f>general_device_image.description</f>
        <v>0</v>
      </c>
      <c r="JRN186" s="12">
        <f>general_device_image.description</f>
        <v>0</v>
      </c>
      <c r="JRO186" s="12">
        <f>general_device_image.description</f>
        <v>0</v>
      </c>
      <c r="JRP186" s="12">
        <f>general_device_image.description</f>
        <v>0</v>
      </c>
      <c r="JRQ186" s="12">
        <f>general_device_image.description</f>
        <v>0</v>
      </c>
      <c r="JRR186" s="12">
        <f>general_device_image.description</f>
        <v>0</v>
      </c>
      <c r="JRS186" s="12">
        <f>general_device_image.description</f>
        <v>0</v>
      </c>
      <c r="JRT186" s="12">
        <f>general_device_image.description</f>
        <v>0</v>
      </c>
      <c r="JRU186" s="12">
        <f>general_device_image.description</f>
        <v>0</v>
      </c>
      <c r="JRV186" s="12">
        <f>general_device_image.description</f>
        <v>0</v>
      </c>
      <c r="JRW186" s="12">
        <f>general_device_image.description</f>
        <v>0</v>
      </c>
      <c r="JRX186" s="12">
        <f>general_device_image.description</f>
        <v>0</v>
      </c>
      <c r="JRY186" s="12">
        <f>general_device_image.description</f>
        <v>0</v>
      </c>
      <c r="JRZ186" s="12">
        <f>general_device_image.description</f>
        <v>0</v>
      </c>
      <c r="JSA186" s="12">
        <f>general_device_image.description</f>
        <v>0</v>
      </c>
      <c r="JSB186" s="12">
        <f>general_device_image.description</f>
        <v>0</v>
      </c>
      <c r="JSC186" s="12">
        <f>general_device_image.description</f>
        <v>0</v>
      </c>
      <c r="JSD186" s="12">
        <f>general_device_image.description</f>
        <v>0</v>
      </c>
      <c r="JSE186" s="12">
        <f>general_device_image.description</f>
        <v>0</v>
      </c>
      <c r="JSF186" s="12">
        <f>general_device_image.description</f>
        <v>0</v>
      </c>
      <c r="JSG186" s="12">
        <f>general_device_image.description</f>
        <v>0</v>
      </c>
      <c r="JSH186" s="12">
        <f>general_device_image.description</f>
        <v>0</v>
      </c>
      <c r="JSI186" s="12">
        <f>general_device_image.description</f>
        <v>0</v>
      </c>
      <c r="JSJ186" s="12">
        <f>general_device_image.description</f>
        <v>0</v>
      </c>
      <c r="JSK186" s="12">
        <f>general_device_image.description</f>
        <v>0</v>
      </c>
      <c r="JSL186" s="12">
        <f>general_device_image.description</f>
        <v>0</v>
      </c>
      <c r="JSM186" s="12">
        <f>general_device_image.description</f>
        <v>0</v>
      </c>
      <c r="JSN186" s="12">
        <f>general_device_image.description</f>
        <v>0</v>
      </c>
      <c r="JSO186" s="12">
        <f>general_device_image.description</f>
        <v>0</v>
      </c>
      <c r="JSP186" s="12">
        <f>general_device_image.description</f>
        <v>0</v>
      </c>
      <c r="JSQ186" s="12">
        <f>general_device_image.description</f>
        <v>0</v>
      </c>
      <c r="JSR186" s="12">
        <f>general_device_image.description</f>
        <v>0</v>
      </c>
      <c r="JSS186" s="12">
        <f>general_device_image.description</f>
        <v>0</v>
      </c>
      <c r="JST186" s="12">
        <f>general_device_image.description</f>
        <v>0</v>
      </c>
      <c r="JSU186" s="12">
        <f>general_device_image.description</f>
        <v>0</v>
      </c>
      <c r="JSV186" s="12">
        <f>general_device_image.description</f>
        <v>0</v>
      </c>
      <c r="JSW186" s="12">
        <f>general_device_image.description</f>
        <v>0</v>
      </c>
      <c r="JSX186" s="12">
        <f>general_device_image.description</f>
        <v>0</v>
      </c>
      <c r="JSY186" s="12">
        <f>general_device_image.description</f>
        <v>0</v>
      </c>
      <c r="JSZ186" s="12">
        <f>general_device_image.description</f>
        <v>0</v>
      </c>
      <c r="JTA186" s="12">
        <f>general_device_image.description</f>
        <v>0</v>
      </c>
      <c r="JTB186" s="12">
        <f>general_device_image.description</f>
        <v>0</v>
      </c>
      <c r="JTC186" s="12">
        <f>general_device_image.description</f>
        <v>0</v>
      </c>
      <c r="JTD186" s="12">
        <f>general_device_image.description</f>
        <v>0</v>
      </c>
      <c r="JTE186" s="12">
        <f>general_device_image.description</f>
        <v>0</v>
      </c>
      <c r="JTF186" s="12">
        <f>general_device_image.description</f>
        <v>0</v>
      </c>
      <c r="JTG186" s="12">
        <f>general_device_image.description</f>
        <v>0</v>
      </c>
      <c r="JTH186" s="12">
        <f>general_device_image.description</f>
        <v>0</v>
      </c>
      <c r="JTI186" s="12">
        <f>general_device_image.description</f>
        <v>0</v>
      </c>
      <c r="JTJ186" s="12">
        <f>general_device_image.description</f>
        <v>0</v>
      </c>
      <c r="JTK186" s="12">
        <f>general_device_image.description</f>
        <v>0</v>
      </c>
      <c r="JTL186" s="12">
        <f>general_device_image.description</f>
        <v>0</v>
      </c>
      <c r="JTM186" s="12">
        <f>general_device_image.description</f>
        <v>0</v>
      </c>
      <c r="JTN186" s="12">
        <f>general_device_image.description</f>
        <v>0</v>
      </c>
      <c r="JTO186" s="12">
        <f>general_device_image.description</f>
        <v>0</v>
      </c>
      <c r="JTP186" s="12">
        <f>general_device_image.description</f>
        <v>0</v>
      </c>
      <c r="JTQ186" s="12">
        <f>general_device_image.description</f>
        <v>0</v>
      </c>
      <c r="JTR186" s="12">
        <f>general_device_image.description</f>
        <v>0</v>
      </c>
      <c r="JTS186" s="12">
        <f>general_device_image.description</f>
        <v>0</v>
      </c>
      <c r="JTT186" s="12">
        <f>general_device_image.description</f>
        <v>0</v>
      </c>
      <c r="JTU186" s="12">
        <f>general_device_image.description</f>
        <v>0</v>
      </c>
      <c r="JTV186" s="12">
        <f>general_device_image.description</f>
        <v>0</v>
      </c>
      <c r="JTW186" s="12">
        <f>general_device_image.description</f>
        <v>0</v>
      </c>
      <c r="JTX186" s="12">
        <f>general_device_image.description</f>
        <v>0</v>
      </c>
      <c r="JTY186" s="12">
        <f>general_device_image.description</f>
        <v>0</v>
      </c>
      <c r="JTZ186" s="12">
        <f>general_device_image.description</f>
        <v>0</v>
      </c>
      <c r="JUA186" s="12">
        <f>general_device_image.description</f>
        <v>0</v>
      </c>
      <c r="JUB186" s="12">
        <f>general_device_image.description</f>
        <v>0</v>
      </c>
      <c r="JUC186" s="12">
        <f>general_device_image.description</f>
        <v>0</v>
      </c>
      <c r="JUD186" s="12">
        <f>general_device_image.description</f>
        <v>0</v>
      </c>
      <c r="JUE186" s="12">
        <f>general_device_image.description</f>
        <v>0</v>
      </c>
      <c r="JUF186" s="12">
        <f>general_device_image.description</f>
        <v>0</v>
      </c>
      <c r="JUG186" s="12">
        <f>general_device_image.description</f>
        <v>0</v>
      </c>
      <c r="JUH186" s="12">
        <f>general_device_image.description</f>
        <v>0</v>
      </c>
      <c r="JUI186" s="12">
        <f>general_device_image.description</f>
        <v>0</v>
      </c>
      <c r="JUJ186" s="12">
        <f>general_device_image.description</f>
        <v>0</v>
      </c>
      <c r="JUK186" s="12">
        <f>general_device_image.description</f>
        <v>0</v>
      </c>
      <c r="JUL186" s="12">
        <f>general_device_image.description</f>
        <v>0</v>
      </c>
      <c r="JUM186" s="12">
        <f>general_device_image.description</f>
        <v>0</v>
      </c>
      <c r="JUN186" s="12">
        <f>general_device_image.description</f>
        <v>0</v>
      </c>
      <c r="JUO186" s="12">
        <f>general_device_image.description</f>
        <v>0</v>
      </c>
      <c r="JUP186" s="12">
        <f>general_device_image.description</f>
        <v>0</v>
      </c>
      <c r="JUQ186" s="12">
        <f>general_device_image.description</f>
        <v>0</v>
      </c>
      <c r="JUR186" s="12">
        <f>general_device_image.description</f>
        <v>0</v>
      </c>
      <c r="JUS186" s="12">
        <f>general_device_image.description</f>
        <v>0</v>
      </c>
      <c r="JUT186" s="12">
        <f>general_device_image.description</f>
        <v>0</v>
      </c>
      <c r="JUU186" s="12">
        <f>general_device_image.description</f>
        <v>0</v>
      </c>
      <c r="JUV186" s="12">
        <f>general_device_image.description</f>
        <v>0</v>
      </c>
      <c r="JUW186" s="12">
        <f>general_device_image.description</f>
        <v>0</v>
      </c>
      <c r="JUX186" s="12">
        <f>general_device_image.description</f>
        <v>0</v>
      </c>
      <c r="JUY186" s="12">
        <f>general_device_image.description</f>
        <v>0</v>
      </c>
      <c r="JUZ186" s="12">
        <f>general_device_image.description</f>
        <v>0</v>
      </c>
      <c r="JVA186" s="12">
        <f>general_device_image.description</f>
        <v>0</v>
      </c>
      <c r="JVB186" s="12">
        <f>general_device_image.description</f>
        <v>0</v>
      </c>
      <c r="JVC186" s="12">
        <f>general_device_image.description</f>
        <v>0</v>
      </c>
      <c r="JVD186" s="12">
        <f>general_device_image.description</f>
        <v>0</v>
      </c>
      <c r="JVE186" s="12">
        <f>general_device_image.description</f>
        <v>0</v>
      </c>
      <c r="JVF186" s="12">
        <f>general_device_image.description</f>
        <v>0</v>
      </c>
      <c r="JVG186" s="12">
        <f>general_device_image.description</f>
        <v>0</v>
      </c>
      <c r="JVH186" s="12">
        <f>general_device_image.description</f>
        <v>0</v>
      </c>
      <c r="JVI186" s="12">
        <f>general_device_image.description</f>
        <v>0</v>
      </c>
      <c r="JVJ186" s="12">
        <f>general_device_image.description</f>
        <v>0</v>
      </c>
      <c r="JVK186" s="12">
        <f>general_device_image.description</f>
        <v>0</v>
      </c>
      <c r="JVL186" s="12">
        <f>general_device_image.description</f>
        <v>0</v>
      </c>
      <c r="JVM186" s="12">
        <f>general_device_image.description</f>
        <v>0</v>
      </c>
      <c r="JVN186" s="12">
        <f>general_device_image.description</f>
        <v>0</v>
      </c>
      <c r="JVO186" s="12">
        <f>general_device_image.description</f>
        <v>0</v>
      </c>
      <c r="JVP186" s="12">
        <f>general_device_image.description</f>
        <v>0</v>
      </c>
      <c r="JVQ186" s="12">
        <f>general_device_image.description</f>
        <v>0</v>
      </c>
      <c r="JVR186" s="12">
        <f>general_device_image.description</f>
        <v>0</v>
      </c>
      <c r="JVS186" s="12">
        <f>general_device_image.description</f>
        <v>0</v>
      </c>
      <c r="JVT186" s="12">
        <f>general_device_image.description</f>
        <v>0</v>
      </c>
      <c r="JVU186" s="12">
        <f>general_device_image.description</f>
        <v>0</v>
      </c>
      <c r="JVV186" s="12">
        <f>general_device_image.description</f>
        <v>0</v>
      </c>
      <c r="JVW186" s="12">
        <f>general_device_image.description</f>
        <v>0</v>
      </c>
      <c r="JVX186" s="12">
        <f>general_device_image.description</f>
        <v>0</v>
      </c>
      <c r="JVY186" s="12">
        <f>general_device_image.description</f>
        <v>0</v>
      </c>
      <c r="JVZ186" s="12">
        <f>general_device_image.description</f>
        <v>0</v>
      </c>
      <c r="JWA186" s="12">
        <f>general_device_image.description</f>
        <v>0</v>
      </c>
      <c r="JWB186" s="12">
        <f>general_device_image.description</f>
        <v>0</v>
      </c>
      <c r="JWC186" s="12">
        <f>general_device_image.description</f>
        <v>0</v>
      </c>
      <c r="JWD186" s="12">
        <f>general_device_image.description</f>
        <v>0</v>
      </c>
      <c r="JWE186" s="12">
        <f>general_device_image.description</f>
        <v>0</v>
      </c>
      <c r="JWF186" s="12">
        <f>general_device_image.description</f>
        <v>0</v>
      </c>
      <c r="JWG186" s="12">
        <f>general_device_image.description</f>
        <v>0</v>
      </c>
      <c r="JWH186" s="12">
        <f>general_device_image.description</f>
        <v>0</v>
      </c>
      <c r="JWI186" s="12">
        <f>general_device_image.description</f>
        <v>0</v>
      </c>
      <c r="JWJ186" s="12">
        <f>general_device_image.description</f>
        <v>0</v>
      </c>
      <c r="JWK186" s="12">
        <f>general_device_image.description</f>
        <v>0</v>
      </c>
      <c r="JWL186" s="12">
        <f>general_device_image.description</f>
        <v>0</v>
      </c>
      <c r="JWM186" s="12">
        <f>general_device_image.description</f>
        <v>0</v>
      </c>
      <c r="JWN186" s="12">
        <f>general_device_image.description</f>
        <v>0</v>
      </c>
      <c r="JWO186" s="12">
        <f>general_device_image.description</f>
        <v>0</v>
      </c>
      <c r="JWP186" s="12">
        <f>general_device_image.description</f>
        <v>0</v>
      </c>
      <c r="JWQ186" s="12">
        <f>general_device_image.description</f>
        <v>0</v>
      </c>
      <c r="JWR186" s="12">
        <f>general_device_image.description</f>
        <v>0</v>
      </c>
      <c r="JWS186" s="12">
        <f>general_device_image.description</f>
        <v>0</v>
      </c>
      <c r="JWT186" s="12">
        <f>general_device_image.description</f>
        <v>0</v>
      </c>
      <c r="JWU186" s="12">
        <f>general_device_image.description</f>
        <v>0</v>
      </c>
      <c r="JWV186" s="12">
        <f>general_device_image.description</f>
        <v>0</v>
      </c>
      <c r="JWW186" s="12">
        <f>general_device_image.description</f>
        <v>0</v>
      </c>
      <c r="JWX186" s="12">
        <f>general_device_image.description</f>
        <v>0</v>
      </c>
      <c r="JWY186" s="12">
        <f>general_device_image.description</f>
        <v>0</v>
      </c>
      <c r="JWZ186" s="12">
        <f>general_device_image.description</f>
        <v>0</v>
      </c>
      <c r="JXA186" s="12">
        <f>general_device_image.description</f>
        <v>0</v>
      </c>
      <c r="JXB186" s="12">
        <f>general_device_image.description</f>
        <v>0</v>
      </c>
      <c r="JXC186" s="12">
        <f>general_device_image.description</f>
        <v>0</v>
      </c>
      <c r="JXD186" s="12">
        <f>general_device_image.description</f>
        <v>0</v>
      </c>
      <c r="JXE186" s="12">
        <f>general_device_image.description</f>
        <v>0</v>
      </c>
      <c r="JXF186" s="12">
        <f>general_device_image.description</f>
        <v>0</v>
      </c>
      <c r="JXG186" s="12">
        <f>general_device_image.description</f>
        <v>0</v>
      </c>
      <c r="JXH186" s="12">
        <f>general_device_image.description</f>
        <v>0</v>
      </c>
      <c r="JXI186" s="12">
        <f>general_device_image.description</f>
        <v>0</v>
      </c>
      <c r="JXJ186" s="12">
        <f>general_device_image.description</f>
        <v>0</v>
      </c>
      <c r="JXK186" s="12">
        <f>general_device_image.description</f>
        <v>0</v>
      </c>
      <c r="JXL186" s="12">
        <f>general_device_image.description</f>
        <v>0</v>
      </c>
      <c r="JXM186" s="12">
        <f>general_device_image.description</f>
        <v>0</v>
      </c>
      <c r="JXN186" s="12">
        <f>general_device_image.description</f>
        <v>0</v>
      </c>
      <c r="JXO186" s="12">
        <f>general_device_image.description</f>
        <v>0</v>
      </c>
      <c r="JXP186" s="12">
        <f>general_device_image.description</f>
        <v>0</v>
      </c>
      <c r="JXQ186" s="12">
        <f>general_device_image.description</f>
        <v>0</v>
      </c>
      <c r="JXR186" s="12">
        <f>general_device_image.description</f>
        <v>0</v>
      </c>
      <c r="JXS186" s="12">
        <f>general_device_image.description</f>
        <v>0</v>
      </c>
      <c r="JXT186" s="12">
        <f>general_device_image.description</f>
        <v>0</v>
      </c>
      <c r="JXU186" s="12">
        <f>general_device_image.description</f>
        <v>0</v>
      </c>
      <c r="JXV186" s="12">
        <f>general_device_image.description</f>
        <v>0</v>
      </c>
      <c r="JXW186" s="12">
        <f>general_device_image.description</f>
        <v>0</v>
      </c>
      <c r="JXX186" s="12">
        <f>general_device_image.description</f>
        <v>0</v>
      </c>
      <c r="JXY186" s="12">
        <f>general_device_image.description</f>
        <v>0</v>
      </c>
      <c r="JXZ186" s="12">
        <f>general_device_image.description</f>
        <v>0</v>
      </c>
      <c r="JYA186" s="12">
        <f>general_device_image.description</f>
        <v>0</v>
      </c>
      <c r="JYB186" s="12">
        <f>general_device_image.description</f>
        <v>0</v>
      </c>
      <c r="JYC186" s="12">
        <f>general_device_image.description</f>
        <v>0</v>
      </c>
      <c r="JYD186" s="12">
        <f>general_device_image.description</f>
        <v>0</v>
      </c>
      <c r="JYE186" s="12">
        <f>general_device_image.description</f>
        <v>0</v>
      </c>
      <c r="JYF186" s="12">
        <f>general_device_image.description</f>
        <v>0</v>
      </c>
      <c r="JYG186" s="12">
        <f>general_device_image.description</f>
        <v>0</v>
      </c>
      <c r="JYH186" s="12">
        <f>general_device_image.description</f>
        <v>0</v>
      </c>
      <c r="JYI186" s="12">
        <f>general_device_image.description</f>
        <v>0</v>
      </c>
      <c r="JYJ186" s="12">
        <f>general_device_image.description</f>
        <v>0</v>
      </c>
      <c r="JYK186" s="12">
        <f>general_device_image.description</f>
        <v>0</v>
      </c>
      <c r="JYL186" s="12">
        <f>general_device_image.description</f>
        <v>0</v>
      </c>
      <c r="JYM186" s="12">
        <f>general_device_image.description</f>
        <v>0</v>
      </c>
      <c r="JYN186" s="12">
        <f>general_device_image.description</f>
        <v>0</v>
      </c>
      <c r="JYO186" s="12">
        <f>general_device_image.description</f>
        <v>0</v>
      </c>
      <c r="JYP186" s="12">
        <f>general_device_image.description</f>
        <v>0</v>
      </c>
      <c r="JYQ186" s="12">
        <f>general_device_image.description</f>
        <v>0</v>
      </c>
      <c r="JYR186" s="12">
        <f>general_device_image.description</f>
        <v>0</v>
      </c>
      <c r="JYS186" s="12">
        <f>general_device_image.description</f>
        <v>0</v>
      </c>
      <c r="JYT186" s="12">
        <f>general_device_image.description</f>
        <v>0</v>
      </c>
      <c r="JYU186" s="12">
        <f>general_device_image.description</f>
        <v>0</v>
      </c>
      <c r="JYV186" s="12">
        <f>general_device_image.description</f>
        <v>0</v>
      </c>
      <c r="JYW186" s="12">
        <f>general_device_image.description</f>
        <v>0</v>
      </c>
      <c r="JYX186" s="12">
        <f>general_device_image.description</f>
        <v>0</v>
      </c>
      <c r="JYY186" s="12">
        <f>general_device_image.description</f>
        <v>0</v>
      </c>
      <c r="JYZ186" s="12">
        <f>general_device_image.description</f>
        <v>0</v>
      </c>
      <c r="JZA186" s="12">
        <f>general_device_image.description</f>
        <v>0</v>
      </c>
      <c r="JZB186" s="12">
        <f>general_device_image.description</f>
        <v>0</v>
      </c>
      <c r="JZC186" s="12">
        <f>general_device_image.description</f>
        <v>0</v>
      </c>
      <c r="JZD186" s="12">
        <f>general_device_image.description</f>
        <v>0</v>
      </c>
      <c r="JZE186" s="12">
        <f>general_device_image.description</f>
        <v>0</v>
      </c>
      <c r="JZF186" s="12">
        <f>general_device_image.description</f>
        <v>0</v>
      </c>
      <c r="JZG186" s="12">
        <f>general_device_image.description</f>
        <v>0</v>
      </c>
      <c r="JZH186" s="12">
        <f>general_device_image.description</f>
        <v>0</v>
      </c>
      <c r="JZI186" s="12">
        <f>general_device_image.description</f>
        <v>0</v>
      </c>
      <c r="JZJ186" s="12">
        <f>general_device_image.description</f>
        <v>0</v>
      </c>
      <c r="JZK186" s="12">
        <f>general_device_image.description</f>
        <v>0</v>
      </c>
      <c r="JZL186" s="12">
        <f>general_device_image.description</f>
        <v>0</v>
      </c>
      <c r="JZM186" s="12">
        <f>general_device_image.description</f>
        <v>0</v>
      </c>
      <c r="JZN186" s="12">
        <f>general_device_image.description</f>
        <v>0</v>
      </c>
      <c r="JZO186" s="12">
        <f>general_device_image.description</f>
        <v>0</v>
      </c>
      <c r="JZP186" s="12">
        <f>general_device_image.description</f>
        <v>0</v>
      </c>
      <c r="JZQ186" s="12">
        <f>general_device_image.description</f>
        <v>0</v>
      </c>
      <c r="JZR186" s="12">
        <f>general_device_image.description</f>
        <v>0</v>
      </c>
      <c r="JZS186" s="12">
        <f>general_device_image.description</f>
        <v>0</v>
      </c>
      <c r="JZT186" s="12">
        <f>general_device_image.description</f>
        <v>0</v>
      </c>
      <c r="JZU186" s="12">
        <f>general_device_image.description</f>
        <v>0</v>
      </c>
      <c r="JZV186" s="12">
        <f>general_device_image.description</f>
        <v>0</v>
      </c>
      <c r="JZW186" s="12">
        <f>general_device_image.description</f>
        <v>0</v>
      </c>
      <c r="JZX186" s="12">
        <f>general_device_image.description</f>
        <v>0</v>
      </c>
      <c r="JZY186" s="12">
        <f>general_device_image.description</f>
        <v>0</v>
      </c>
      <c r="JZZ186" s="12">
        <f>general_device_image.description</f>
        <v>0</v>
      </c>
      <c r="KAA186" s="12">
        <f>general_device_image.description</f>
        <v>0</v>
      </c>
      <c r="KAB186" s="12">
        <f>general_device_image.description</f>
        <v>0</v>
      </c>
      <c r="KAC186" s="12">
        <f>general_device_image.description</f>
        <v>0</v>
      </c>
      <c r="KAD186" s="12">
        <f>general_device_image.description</f>
        <v>0</v>
      </c>
      <c r="KAE186" s="12">
        <f>general_device_image.description</f>
        <v>0</v>
      </c>
      <c r="KAF186" s="12">
        <f>general_device_image.description</f>
        <v>0</v>
      </c>
      <c r="KAG186" s="12">
        <f>general_device_image.description</f>
        <v>0</v>
      </c>
      <c r="KAH186" s="12">
        <f>general_device_image.description</f>
        <v>0</v>
      </c>
      <c r="KAI186" s="12">
        <f>general_device_image.description</f>
        <v>0</v>
      </c>
      <c r="KAJ186" s="12">
        <f>general_device_image.description</f>
        <v>0</v>
      </c>
      <c r="KAK186" s="12">
        <f>general_device_image.description</f>
        <v>0</v>
      </c>
      <c r="KAL186" s="12">
        <f>general_device_image.description</f>
        <v>0</v>
      </c>
      <c r="KAM186" s="12">
        <f>general_device_image.description</f>
        <v>0</v>
      </c>
      <c r="KAN186" s="12">
        <f>general_device_image.description</f>
        <v>0</v>
      </c>
      <c r="KAO186" s="12">
        <f>general_device_image.description</f>
        <v>0</v>
      </c>
      <c r="KAP186" s="12">
        <f>general_device_image.description</f>
        <v>0</v>
      </c>
      <c r="KAQ186" s="12">
        <f>general_device_image.description</f>
        <v>0</v>
      </c>
      <c r="KAR186" s="12">
        <f>general_device_image.description</f>
        <v>0</v>
      </c>
      <c r="KAS186" s="12">
        <f>general_device_image.description</f>
        <v>0</v>
      </c>
      <c r="KAT186" s="12">
        <f>general_device_image.description</f>
        <v>0</v>
      </c>
      <c r="KAU186" s="12">
        <f>general_device_image.description</f>
        <v>0</v>
      </c>
      <c r="KAV186" s="12">
        <f>general_device_image.description</f>
        <v>0</v>
      </c>
      <c r="KAW186" s="12">
        <f>general_device_image.description</f>
        <v>0</v>
      </c>
      <c r="KAX186" s="12">
        <f>general_device_image.description</f>
        <v>0</v>
      </c>
      <c r="KAY186" s="12">
        <f>general_device_image.description</f>
        <v>0</v>
      </c>
      <c r="KAZ186" s="12">
        <f>general_device_image.description</f>
        <v>0</v>
      </c>
      <c r="KBA186" s="12">
        <f>general_device_image.description</f>
        <v>0</v>
      </c>
      <c r="KBB186" s="12">
        <f>general_device_image.description</f>
        <v>0</v>
      </c>
      <c r="KBC186" s="12">
        <f>general_device_image.description</f>
        <v>0</v>
      </c>
      <c r="KBD186" s="12">
        <f>general_device_image.description</f>
        <v>0</v>
      </c>
      <c r="KBE186" s="12">
        <f>general_device_image.description</f>
        <v>0</v>
      </c>
      <c r="KBF186" s="12">
        <f>general_device_image.description</f>
        <v>0</v>
      </c>
      <c r="KBG186" s="12">
        <f>general_device_image.description</f>
        <v>0</v>
      </c>
      <c r="KBH186" s="12">
        <f>general_device_image.description</f>
        <v>0</v>
      </c>
      <c r="KBI186" s="12">
        <f>general_device_image.description</f>
        <v>0</v>
      </c>
      <c r="KBJ186" s="12">
        <f>general_device_image.description</f>
        <v>0</v>
      </c>
      <c r="KBK186" s="12">
        <f>general_device_image.description</f>
        <v>0</v>
      </c>
      <c r="KBL186" s="12">
        <f>general_device_image.description</f>
        <v>0</v>
      </c>
      <c r="KBM186" s="12">
        <f>general_device_image.description</f>
        <v>0</v>
      </c>
      <c r="KBN186" s="12">
        <f>general_device_image.description</f>
        <v>0</v>
      </c>
      <c r="KBO186" s="12">
        <f>general_device_image.description</f>
        <v>0</v>
      </c>
      <c r="KBP186" s="12">
        <f>general_device_image.description</f>
        <v>0</v>
      </c>
      <c r="KBQ186" s="12">
        <f>general_device_image.description</f>
        <v>0</v>
      </c>
      <c r="KBR186" s="12">
        <f>general_device_image.description</f>
        <v>0</v>
      </c>
      <c r="KBS186" s="12">
        <f>general_device_image.description</f>
        <v>0</v>
      </c>
      <c r="KBT186" s="12">
        <f>general_device_image.description</f>
        <v>0</v>
      </c>
      <c r="KBU186" s="12">
        <f>general_device_image.description</f>
        <v>0</v>
      </c>
      <c r="KBV186" s="12">
        <f>general_device_image.description</f>
        <v>0</v>
      </c>
      <c r="KBW186" s="12">
        <f>general_device_image.description</f>
        <v>0</v>
      </c>
      <c r="KBX186" s="12">
        <f>general_device_image.description</f>
        <v>0</v>
      </c>
      <c r="KBY186" s="12">
        <f>general_device_image.description</f>
        <v>0</v>
      </c>
      <c r="KBZ186" s="12">
        <f>general_device_image.description</f>
        <v>0</v>
      </c>
      <c r="KCA186" s="12">
        <f>general_device_image.description</f>
        <v>0</v>
      </c>
      <c r="KCB186" s="12">
        <f>general_device_image.description</f>
        <v>0</v>
      </c>
      <c r="KCC186" s="12">
        <f>general_device_image.description</f>
        <v>0</v>
      </c>
      <c r="KCD186" s="12">
        <f>general_device_image.description</f>
        <v>0</v>
      </c>
      <c r="KCE186" s="12">
        <f>general_device_image.description</f>
        <v>0</v>
      </c>
      <c r="KCF186" s="12">
        <f>general_device_image.description</f>
        <v>0</v>
      </c>
      <c r="KCG186" s="12">
        <f>general_device_image.description</f>
        <v>0</v>
      </c>
      <c r="KCH186" s="12">
        <f>general_device_image.description</f>
        <v>0</v>
      </c>
      <c r="KCI186" s="12">
        <f>general_device_image.description</f>
        <v>0</v>
      </c>
      <c r="KCJ186" s="12">
        <f>general_device_image.description</f>
        <v>0</v>
      </c>
      <c r="KCK186" s="12">
        <f>general_device_image.description</f>
        <v>0</v>
      </c>
      <c r="KCL186" s="12">
        <f>general_device_image.description</f>
        <v>0</v>
      </c>
      <c r="KCM186" s="12">
        <f>general_device_image.description</f>
        <v>0</v>
      </c>
      <c r="KCN186" s="12">
        <f>general_device_image.description</f>
        <v>0</v>
      </c>
      <c r="KCO186" s="12">
        <f>general_device_image.description</f>
        <v>0</v>
      </c>
      <c r="KCP186" s="12">
        <f>general_device_image.description</f>
        <v>0</v>
      </c>
      <c r="KCQ186" s="12">
        <f>general_device_image.description</f>
        <v>0</v>
      </c>
      <c r="KCR186" s="12">
        <f>general_device_image.description</f>
        <v>0</v>
      </c>
      <c r="KCS186" s="12">
        <f>general_device_image.description</f>
        <v>0</v>
      </c>
      <c r="KCT186" s="12">
        <f>general_device_image.description</f>
        <v>0</v>
      </c>
      <c r="KCU186" s="12">
        <f>general_device_image.description</f>
        <v>0</v>
      </c>
      <c r="KCV186" s="12">
        <f>general_device_image.description</f>
        <v>0</v>
      </c>
      <c r="KCW186" s="12">
        <f>general_device_image.description</f>
        <v>0</v>
      </c>
      <c r="KCX186" s="12">
        <f>general_device_image.description</f>
        <v>0</v>
      </c>
      <c r="KCY186" s="12">
        <f>general_device_image.description</f>
        <v>0</v>
      </c>
      <c r="KCZ186" s="12">
        <f>general_device_image.description</f>
        <v>0</v>
      </c>
      <c r="KDA186" s="12">
        <f>general_device_image.description</f>
        <v>0</v>
      </c>
      <c r="KDB186" s="12">
        <f>general_device_image.description</f>
        <v>0</v>
      </c>
      <c r="KDC186" s="12">
        <f>general_device_image.description</f>
        <v>0</v>
      </c>
      <c r="KDD186" s="12">
        <f>general_device_image.description</f>
        <v>0</v>
      </c>
      <c r="KDE186" s="12">
        <f>general_device_image.description</f>
        <v>0</v>
      </c>
      <c r="KDF186" s="12">
        <f>general_device_image.description</f>
        <v>0</v>
      </c>
      <c r="KDG186" s="12">
        <f>general_device_image.description</f>
        <v>0</v>
      </c>
      <c r="KDH186" s="12">
        <f>general_device_image.description</f>
        <v>0</v>
      </c>
      <c r="KDI186" s="12">
        <f>general_device_image.description</f>
        <v>0</v>
      </c>
      <c r="KDJ186" s="12">
        <f>general_device_image.description</f>
        <v>0</v>
      </c>
      <c r="KDK186" s="12">
        <f>general_device_image.description</f>
        <v>0</v>
      </c>
      <c r="KDL186" s="12">
        <f>general_device_image.description</f>
        <v>0</v>
      </c>
      <c r="KDM186" s="12">
        <f>general_device_image.description</f>
        <v>0</v>
      </c>
      <c r="KDN186" s="12">
        <f>general_device_image.description</f>
        <v>0</v>
      </c>
      <c r="KDO186" s="12">
        <f>general_device_image.description</f>
        <v>0</v>
      </c>
      <c r="KDP186" s="12">
        <f>general_device_image.description</f>
        <v>0</v>
      </c>
      <c r="KDQ186" s="12">
        <f>general_device_image.description</f>
        <v>0</v>
      </c>
      <c r="KDR186" s="12">
        <f>general_device_image.description</f>
        <v>0</v>
      </c>
      <c r="KDS186" s="12">
        <f>general_device_image.description</f>
        <v>0</v>
      </c>
      <c r="KDT186" s="12">
        <f>general_device_image.description</f>
        <v>0</v>
      </c>
      <c r="KDU186" s="12">
        <f>general_device_image.description</f>
        <v>0</v>
      </c>
      <c r="KDV186" s="12">
        <f>general_device_image.description</f>
        <v>0</v>
      </c>
      <c r="KDW186" s="12">
        <f>general_device_image.description</f>
        <v>0</v>
      </c>
      <c r="KDX186" s="12">
        <f>general_device_image.description</f>
        <v>0</v>
      </c>
      <c r="KDY186" s="12">
        <f>general_device_image.description</f>
        <v>0</v>
      </c>
      <c r="KDZ186" s="12">
        <f>general_device_image.description</f>
        <v>0</v>
      </c>
      <c r="KEA186" s="12">
        <f>general_device_image.description</f>
        <v>0</v>
      </c>
      <c r="KEB186" s="12">
        <f>general_device_image.description</f>
        <v>0</v>
      </c>
      <c r="KEC186" s="12">
        <f>general_device_image.description</f>
        <v>0</v>
      </c>
      <c r="KED186" s="12">
        <f>general_device_image.description</f>
        <v>0</v>
      </c>
      <c r="KEE186" s="12">
        <f>general_device_image.description</f>
        <v>0</v>
      </c>
      <c r="KEF186" s="12">
        <f>general_device_image.description</f>
        <v>0</v>
      </c>
      <c r="KEG186" s="12">
        <f>general_device_image.description</f>
        <v>0</v>
      </c>
      <c r="KEH186" s="12">
        <f>general_device_image.description</f>
        <v>0</v>
      </c>
      <c r="KEI186" s="12">
        <f>general_device_image.description</f>
        <v>0</v>
      </c>
      <c r="KEJ186" s="12">
        <f>general_device_image.description</f>
        <v>0</v>
      </c>
      <c r="KEK186" s="12">
        <f>general_device_image.description</f>
        <v>0</v>
      </c>
      <c r="KEL186" s="12">
        <f>general_device_image.description</f>
        <v>0</v>
      </c>
      <c r="KEM186" s="12">
        <f>general_device_image.description</f>
        <v>0</v>
      </c>
      <c r="KEN186" s="12">
        <f>general_device_image.description</f>
        <v>0</v>
      </c>
      <c r="KEO186" s="12">
        <f>general_device_image.description</f>
        <v>0</v>
      </c>
      <c r="KEP186" s="12">
        <f>general_device_image.description</f>
        <v>0</v>
      </c>
      <c r="KEQ186" s="12">
        <f>general_device_image.description</f>
        <v>0</v>
      </c>
      <c r="KER186" s="12">
        <f>general_device_image.description</f>
        <v>0</v>
      </c>
      <c r="KES186" s="12">
        <f>general_device_image.description</f>
        <v>0</v>
      </c>
      <c r="KET186" s="12">
        <f>general_device_image.description</f>
        <v>0</v>
      </c>
      <c r="KEU186" s="12">
        <f>general_device_image.description</f>
        <v>0</v>
      </c>
      <c r="KEV186" s="12">
        <f>general_device_image.description</f>
        <v>0</v>
      </c>
      <c r="KEW186" s="12">
        <f>general_device_image.description</f>
        <v>0</v>
      </c>
      <c r="KEX186" s="12">
        <f>general_device_image.description</f>
        <v>0</v>
      </c>
      <c r="KEY186" s="12">
        <f>general_device_image.description</f>
        <v>0</v>
      </c>
      <c r="KEZ186" s="12">
        <f>general_device_image.description</f>
        <v>0</v>
      </c>
      <c r="KFA186" s="12">
        <f>general_device_image.description</f>
        <v>0</v>
      </c>
      <c r="KFB186" s="12">
        <f>general_device_image.description</f>
        <v>0</v>
      </c>
      <c r="KFC186" s="12">
        <f>general_device_image.description</f>
        <v>0</v>
      </c>
      <c r="KFD186" s="12">
        <f>general_device_image.description</f>
        <v>0</v>
      </c>
      <c r="KFE186" s="12">
        <f>general_device_image.description</f>
        <v>0</v>
      </c>
      <c r="KFF186" s="12">
        <f>general_device_image.description</f>
        <v>0</v>
      </c>
      <c r="KFG186" s="12">
        <f>general_device_image.description</f>
        <v>0</v>
      </c>
      <c r="KFH186" s="12">
        <f>general_device_image.description</f>
        <v>0</v>
      </c>
      <c r="KFI186" s="12">
        <f>general_device_image.description</f>
        <v>0</v>
      </c>
      <c r="KFJ186" s="12">
        <f>general_device_image.description</f>
        <v>0</v>
      </c>
      <c r="KFK186" s="12">
        <f>general_device_image.description</f>
        <v>0</v>
      </c>
      <c r="KFL186" s="12">
        <f>general_device_image.description</f>
        <v>0</v>
      </c>
      <c r="KFM186" s="12">
        <f>general_device_image.description</f>
        <v>0</v>
      </c>
      <c r="KFN186" s="12">
        <f>general_device_image.description</f>
        <v>0</v>
      </c>
      <c r="KFO186" s="12">
        <f>general_device_image.description</f>
        <v>0</v>
      </c>
      <c r="KFP186" s="12">
        <f>general_device_image.description</f>
        <v>0</v>
      </c>
      <c r="KFQ186" s="12">
        <f>general_device_image.description</f>
        <v>0</v>
      </c>
      <c r="KFR186" s="12">
        <f>general_device_image.description</f>
        <v>0</v>
      </c>
      <c r="KFS186" s="12">
        <f>general_device_image.description</f>
        <v>0</v>
      </c>
      <c r="KFT186" s="12">
        <f>general_device_image.description</f>
        <v>0</v>
      </c>
      <c r="KFU186" s="12">
        <f>general_device_image.description</f>
        <v>0</v>
      </c>
      <c r="KFV186" s="12">
        <f>general_device_image.description</f>
        <v>0</v>
      </c>
      <c r="KFW186" s="12">
        <f>general_device_image.description</f>
        <v>0</v>
      </c>
      <c r="KFX186" s="12">
        <f>general_device_image.description</f>
        <v>0</v>
      </c>
      <c r="KFY186" s="12">
        <f>general_device_image.description</f>
        <v>0</v>
      </c>
      <c r="KFZ186" s="12">
        <f>general_device_image.description</f>
        <v>0</v>
      </c>
      <c r="KGA186" s="12">
        <f>general_device_image.description</f>
        <v>0</v>
      </c>
      <c r="KGB186" s="12">
        <f>general_device_image.description</f>
        <v>0</v>
      </c>
      <c r="KGC186" s="12">
        <f>general_device_image.description</f>
        <v>0</v>
      </c>
      <c r="KGD186" s="12">
        <f>general_device_image.description</f>
        <v>0</v>
      </c>
      <c r="KGE186" s="12">
        <f>general_device_image.description</f>
        <v>0</v>
      </c>
      <c r="KGF186" s="12">
        <f>general_device_image.description</f>
        <v>0</v>
      </c>
      <c r="KGG186" s="12">
        <f>general_device_image.description</f>
        <v>0</v>
      </c>
      <c r="KGH186" s="12">
        <f>general_device_image.description</f>
        <v>0</v>
      </c>
      <c r="KGI186" s="12">
        <f>general_device_image.description</f>
        <v>0</v>
      </c>
      <c r="KGJ186" s="12">
        <f>general_device_image.description</f>
        <v>0</v>
      </c>
      <c r="KGK186" s="12">
        <f>general_device_image.description</f>
        <v>0</v>
      </c>
      <c r="KGL186" s="12">
        <f>general_device_image.description</f>
        <v>0</v>
      </c>
      <c r="KGM186" s="12">
        <f>general_device_image.description</f>
        <v>0</v>
      </c>
      <c r="KGN186" s="12">
        <f>general_device_image.description</f>
        <v>0</v>
      </c>
      <c r="KGO186" s="12">
        <f>general_device_image.description</f>
        <v>0</v>
      </c>
      <c r="KGP186" s="12">
        <f>general_device_image.description</f>
        <v>0</v>
      </c>
      <c r="KGQ186" s="12">
        <f>general_device_image.description</f>
        <v>0</v>
      </c>
      <c r="KGR186" s="12">
        <f>general_device_image.description</f>
        <v>0</v>
      </c>
      <c r="KGS186" s="12">
        <f>general_device_image.description</f>
        <v>0</v>
      </c>
      <c r="KGT186" s="12">
        <f>general_device_image.description</f>
        <v>0</v>
      </c>
      <c r="KGU186" s="12">
        <f>general_device_image.description</f>
        <v>0</v>
      </c>
      <c r="KGV186" s="12">
        <f>general_device_image.description</f>
        <v>0</v>
      </c>
      <c r="KGW186" s="12">
        <f>general_device_image.description</f>
        <v>0</v>
      </c>
      <c r="KGX186" s="12">
        <f>general_device_image.description</f>
        <v>0</v>
      </c>
      <c r="KGY186" s="12">
        <f>general_device_image.description</f>
        <v>0</v>
      </c>
      <c r="KGZ186" s="12">
        <f>general_device_image.description</f>
        <v>0</v>
      </c>
      <c r="KHA186" s="12">
        <f>general_device_image.description</f>
        <v>0</v>
      </c>
      <c r="KHB186" s="12">
        <f>general_device_image.description</f>
        <v>0</v>
      </c>
      <c r="KHC186" s="12">
        <f>general_device_image.description</f>
        <v>0</v>
      </c>
      <c r="KHD186" s="12">
        <f>general_device_image.description</f>
        <v>0</v>
      </c>
      <c r="KHE186" s="12">
        <f>general_device_image.description</f>
        <v>0</v>
      </c>
      <c r="KHF186" s="12">
        <f>general_device_image.description</f>
        <v>0</v>
      </c>
      <c r="KHG186" s="12">
        <f>general_device_image.description</f>
        <v>0</v>
      </c>
      <c r="KHH186" s="12">
        <f>general_device_image.description</f>
        <v>0</v>
      </c>
      <c r="KHI186" s="12">
        <f>general_device_image.description</f>
        <v>0</v>
      </c>
      <c r="KHJ186" s="12">
        <f>general_device_image.description</f>
        <v>0</v>
      </c>
      <c r="KHK186" s="12">
        <f>general_device_image.description</f>
        <v>0</v>
      </c>
      <c r="KHL186" s="12">
        <f>general_device_image.description</f>
        <v>0</v>
      </c>
      <c r="KHM186" s="12">
        <f>general_device_image.description</f>
        <v>0</v>
      </c>
      <c r="KHN186" s="12">
        <f>general_device_image.description</f>
        <v>0</v>
      </c>
      <c r="KHO186" s="12">
        <f>general_device_image.description</f>
        <v>0</v>
      </c>
      <c r="KHP186" s="12">
        <f>general_device_image.description</f>
        <v>0</v>
      </c>
      <c r="KHQ186" s="12">
        <f>general_device_image.description</f>
        <v>0</v>
      </c>
      <c r="KHR186" s="12">
        <f>general_device_image.description</f>
        <v>0</v>
      </c>
      <c r="KHS186" s="12">
        <f>general_device_image.description</f>
        <v>0</v>
      </c>
      <c r="KHT186" s="12">
        <f>general_device_image.description</f>
        <v>0</v>
      </c>
      <c r="KHU186" s="12">
        <f>general_device_image.description</f>
        <v>0</v>
      </c>
      <c r="KHV186" s="12">
        <f>general_device_image.description</f>
        <v>0</v>
      </c>
      <c r="KHW186" s="12">
        <f>general_device_image.description</f>
        <v>0</v>
      </c>
      <c r="KHX186" s="12">
        <f>general_device_image.description</f>
        <v>0</v>
      </c>
      <c r="KHY186" s="12">
        <f>general_device_image.description</f>
        <v>0</v>
      </c>
      <c r="KHZ186" s="12">
        <f>general_device_image.description</f>
        <v>0</v>
      </c>
      <c r="KIA186" s="12">
        <f>general_device_image.description</f>
        <v>0</v>
      </c>
      <c r="KIB186" s="12">
        <f>general_device_image.description</f>
        <v>0</v>
      </c>
      <c r="KIC186" s="12">
        <f>general_device_image.description</f>
        <v>0</v>
      </c>
      <c r="KID186" s="12">
        <f>general_device_image.description</f>
        <v>0</v>
      </c>
      <c r="KIE186" s="12">
        <f>general_device_image.description</f>
        <v>0</v>
      </c>
      <c r="KIF186" s="12">
        <f>general_device_image.description</f>
        <v>0</v>
      </c>
      <c r="KIG186" s="12">
        <f>general_device_image.description</f>
        <v>0</v>
      </c>
      <c r="KIH186" s="12">
        <f>general_device_image.description</f>
        <v>0</v>
      </c>
      <c r="KII186" s="12">
        <f>general_device_image.description</f>
        <v>0</v>
      </c>
      <c r="KIJ186" s="12">
        <f>general_device_image.description</f>
        <v>0</v>
      </c>
      <c r="KIK186" s="12">
        <f>general_device_image.description</f>
        <v>0</v>
      </c>
      <c r="KIL186" s="12">
        <f>general_device_image.description</f>
        <v>0</v>
      </c>
      <c r="KIM186" s="12">
        <f>general_device_image.description</f>
        <v>0</v>
      </c>
      <c r="KIN186" s="12">
        <f>general_device_image.description</f>
        <v>0</v>
      </c>
      <c r="KIO186" s="12">
        <f>general_device_image.description</f>
        <v>0</v>
      </c>
      <c r="KIP186" s="12">
        <f>general_device_image.description</f>
        <v>0</v>
      </c>
      <c r="KIQ186" s="12">
        <f>general_device_image.description</f>
        <v>0</v>
      </c>
      <c r="KIR186" s="12">
        <f>general_device_image.description</f>
        <v>0</v>
      </c>
      <c r="KIS186" s="12">
        <f>general_device_image.description</f>
        <v>0</v>
      </c>
      <c r="KIT186" s="12">
        <f>general_device_image.description</f>
        <v>0</v>
      </c>
      <c r="KIU186" s="12">
        <f>general_device_image.description</f>
        <v>0</v>
      </c>
      <c r="KIV186" s="12">
        <f>general_device_image.description</f>
        <v>0</v>
      </c>
      <c r="KIW186" s="12">
        <f>general_device_image.description</f>
        <v>0</v>
      </c>
      <c r="KIX186" s="12">
        <f>general_device_image.description</f>
        <v>0</v>
      </c>
      <c r="KIY186" s="12">
        <f>general_device_image.description</f>
        <v>0</v>
      </c>
      <c r="KIZ186" s="12">
        <f>general_device_image.description</f>
        <v>0</v>
      </c>
      <c r="KJA186" s="12">
        <f>general_device_image.description</f>
        <v>0</v>
      </c>
      <c r="KJB186" s="12">
        <f>general_device_image.description</f>
        <v>0</v>
      </c>
      <c r="KJC186" s="12">
        <f>general_device_image.description</f>
        <v>0</v>
      </c>
      <c r="KJD186" s="12">
        <f>general_device_image.description</f>
        <v>0</v>
      </c>
      <c r="KJE186" s="12">
        <f>general_device_image.description</f>
        <v>0</v>
      </c>
      <c r="KJF186" s="12">
        <f>general_device_image.description</f>
        <v>0</v>
      </c>
      <c r="KJG186" s="12">
        <f>general_device_image.description</f>
        <v>0</v>
      </c>
      <c r="KJH186" s="12">
        <f>general_device_image.description</f>
        <v>0</v>
      </c>
      <c r="KJI186" s="12">
        <f>general_device_image.description</f>
        <v>0</v>
      </c>
      <c r="KJJ186" s="12">
        <f>general_device_image.description</f>
        <v>0</v>
      </c>
      <c r="KJK186" s="12">
        <f>general_device_image.description</f>
        <v>0</v>
      </c>
      <c r="KJL186" s="12">
        <f>general_device_image.description</f>
        <v>0</v>
      </c>
      <c r="KJM186" s="12">
        <f>general_device_image.description</f>
        <v>0</v>
      </c>
      <c r="KJN186" s="12">
        <f>general_device_image.description</f>
        <v>0</v>
      </c>
      <c r="KJO186" s="12">
        <f>general_device_image.description</f>
        <v>0</v>
      </c>
      <c r="KJP186" s="12">
        <f>general_device_image.description</f>
        <v>0</v>
      </c>
      <c r="KJQ186" s="12">
        <f>general_device_image.description</f>
        <v>0</v>
      </c>
      <c r="KJR186" s="12">
        <f>general_device_image.description</f>
        <v>0</v>
      </c>
      <c r="KJS186" s="12">
        <f>general_device_image.description</f>
        <v>0</v>
      </c>
      <c r="KJT186" s="12">
        <f>general_device_image.description</f>
        <v>0</v>
      </c>
      <c r="KJU186" s="12">
        <f>general_device_image.description</f>
        <v>0</v>
      </c>
      <c r="KJV186" s="12">
        <f>general_device_image.description</f>
        <v>0</v>
      </c>
      <c r="KJW186" s="12">
        <f>general_device_image.description</f>
        <v>0</v>
      </c>
      <c r="KJX186" s="12">
        <f>general_device_image.description</f>
        <v>0</v>
      </c>
      <c r="KJY186" s="12">
        <f>general_device_image.description</f>
        <v>0</v>
      </c>
      <c r="KJZ186" s="12">
        <f>general_device_image.description</f>
        <v>0</v>
      </c>
      <c r="KKA186" s="12">
        <f>general_device_image.description</f>
        <v>0</v>
      </c>
      <c r="KKB186" s="12">
        <f>general_device_image.description</f>
        <v>0</v>
      </c>
      <c r="KKC186" s="12">
        <f>general_device_image.description</f>
        <v>0</v>
      </c>
      <c r="KKD186" s="12">
        <f>general_device_image.description</f>
        <v>0</v>
      </c>
      <c r="KKE186" s="12">
        <f>general_device_image.description</f>
        <v>0</v>
      </c>
      <c r="KKF186" s="12">
        <f>general_device_image.description</f>
        <v>0</v>
      </c>
      <c r="KKG186" s="12">
        <f>general_device_image.description</f>
        <v>0</v>
      </c>
      <c r="KKH186" s="12">
        <f>general_device_image.description</f>
        <v>0</v>
      </c>
      <c r="KKI186" s="12">
        <f>general_device_image.description</f>
        <v>0</v>
      </c>
      <c r="KKJ186" s="12">
        <f>general_device_image.description</f>
        <v>0</v>
      </c>
      <c r="KKK186" s="12">
        <f>general_device_image.description</f>
        <v>0</v>
      </c>
      <c r="KKL186" s="12">
        <f>general_device_image.description</f>
        <v>0</v>
      </c>
      <c r="KKM186" s="12">
        <f>general_device_image.description</f>
        <v>0</v>
      </c>
      <c r="KKN186" s="12">
        <f>general_device_image.description</f>
        <v>0</v>
      </c>
      <c r="KKO186" s="12">
        <f>general_device_image.description</f>
        <v>0</v>
      </c>
      <c r="KKP186" s="12">
        <f>general_device_image.description</f>
        <v>0</v>
      </c>
      <c r="KKQ186" s="12">
        <f>general_device_image.description</f>
        <v>0</v>
      </c>
      <c r="KKR186" s="12">
        <f>general_device_image.description</f>
        <v>0</v>
      </c>
      <c r="KKS186" s="12">
        <f>general_device_image.description</f>
        <v>0</v>
      </c>
      <c r="KKT186" s="12">
        <f>general_device_image.description</f>
        <v>0</v>
      </c>
      <c r="KKU186" s="12">
        <f>general_device_image.description</f>
        <v>0</v>
      </c>
      <c r="KKV186" s="12">
        <f>general_device_image.description</f>
        <v>0</v>
      </c>
      <c r="KKW186" s="12">
        <f>general_device_image.description</f>
        <v>0</v>
      </c>
      <c r="KKX186" s="12">
        <f>general_device_image.description</f>
        <v>0</v>
      </c>
      <c r="KKY186" s="12">
        <f>general_device_image.description</f>
        <v>0</v>
      </c>
      <c r="KKZ186" s="12">
        <f>general_device_image.description</f>
        <v>0</v>
      </c>
      <c r="KLA186" s="12">
        <f>general_device_image.description</f>
        <v>0</v>
      </c>
      <c r="KLB186" s="12">
        <f>general_device_image.description</f>
        <v>0</v>
      </c>
      <c r="KLC186" s="12">
        <f>general_device_image.description</f>
        <v>0</v>
      </c>
      <c r="KLD186" s="12">
        <f>general_device_image.description</f>
        <v>0</v>
      </c>
      <c r="KLE186" s="12">
        <f>general_device_image.description</f>
        <v>0</v>
      </c>
      <c r="KLF186" s="12">
        <f>general_device_image.description</f>
        <v>0</v>
      </c>
      <c r="KLG186" s="12">
        <f>general_device_image.description</f>
        <v>0</v>
      </c>
      <c r="KLH186" s="12">
        <f>general_device_image.description</f>
        <v>0</v>
      </c>
      <c r="KLI186" s="12">
        <f>general_device_image.description</f>
        <v>0</v>
      </c>
      <c r="KLJ186" s="12">
        <f>general_device_image.description</f>
        <v>0</v>
      </c>
      <c r="KLK186" s="12">
        <f>general_device_image.description</f>
        <v>0</v>
      </c>
      <c r="KLL186" s="12">
        <f>general_device_image.description</f>
        <v>0</v>
      </c>
      <c r="KLM186" s="12">
        <f>general_device_image.description</f>
        <v>0</v>
      </c>
      <c r="KLN186" s="12">
        <f>general_device_image.description</f>
        <v>0</v>
      </c>
      <c r="KLO186" s="12">
        <f>general_device_image.description</f>
        <v>0</v>
      </c>
      <c r="KLP186" s="12">
        <f>general_device_image.description</f>
        <v>0</v>
      </c>
      <c r="KLQ186" s="12">
        <f>general_device_image.description</f>
        <v>0</v>
      </c>
      <c r="KLR186" s="12">
        <f>general_device_image.description</f>
        <v>0</v>
      </c>
      <c r="KLS186" s="12">
        <f>general_device_image.description</f>
        <v>0</v>
      </c>
      <c r="KLT186" s="12">
        <f>general_device_image.description</f>
        <v>0</v>
      </c>
      <c r="KLU186" s="12">
        <f>general_device_image.description</f>
        <v>0</v>
      </c>
      <c r="KLV186" s="12">
        <f>general_device_image.description</f>
        <v>0</v>
      </c>
      <c r="KLW186" s="12">
        <f>general_device_image.description</f>
        <v>0</v>
      </c>
      <c r="KLX186" s="12">
        <f>general_device_image.description</f>
        <v>0</v>
      </c>
      <c r="KLY186" s="12">
        <f>general_device_image.description</f>
        <v>0</v>
      </c>
      <c r="KLZ186" s="12">
        <f>general_device_image.description</f>
        <v>0</v>
      </c>
      <c r="KMA186" s="12">
        <f>general_device_image.description</f>
        <v>0</v>
      </c>
      <c r="KMB186" s="12">
        <f>general_device_image.description</f>
        <v>0</v>
      </c>
      <c r="KMC186" s="12">
        <f>general_device_image.description</f>
        <v>0</v>
      </c>
      <c r="KMD186" s="12">
        <f>general_device_image.description</f>
        <v>0</v>
      </c>
      <c r="KME186" s="12">
        <f>general_device_image.description</f>
        <v>0</v>
      </c>
      <c r="KMF186" s="12">
        <f>general_device_image.description</f>
        <v>0</v>
      </c>
      <c r="KMG186" s="12">
        <f>general_device_image.description</f>
        <v>0</v>
      </c>
      <c r="KMH186" s="12">
        <f>general_device_image.description</f>
        <v>0</v>
      </c>
      <c r="KMI186" s="12">
        <f>general_device_image.description</f>
        <v>0</v>
      </c>
      <c r="KMJ186" s="12">
        <f>general_device_image.description</f>
        <v>0</v>
      </c>
      <c r="KMK186" s="12">
        <f>general_device_image.description</f>
        <v>0</v>
      </c>
      <c r="KML186" s="12">
        <f>general_device_image.description</f>
        <v>0</v>
      </c>
      <c r="KMM186" s="12">
        <f>general_device_image.description</f>
        <v>0</v>
      </c>
      <c r="KMN186" s="12">
        <f>general_device_image.description</f>
        <v>0</v>
      </c>
      <c r="KMO186" s="12">
        <f>general_device_image.description</f>
        <v>0</v>
      </c>
      <c r="KMP186" s="12">
        <f>general_device_image.description</f>
        <v>0</v>
      </c>
      <c r="KMQ186" s="12">
        <f>general_device_image.description</f>
        <v>0</v>
      </c>
      <c r="KMR186" s="12">
        <f>general_device_image.description</f>
        <v>0</v>
      </c>
      <c r="KMS186" s="12">
        <f>general_device_image.description</f>
        <v>0</v>
      </c>
      <c r="KMT186" s="12">
        <f>general_device_image.description</f>
        <v>0</v>
      </c>
      <c r="KMU186" s="12">
        <f>general_device_image.description</f>
        <v>0</v>
      </c>
      <c r="KMV186" s="12">
        <f>general_device_image.description</f>
        <v>0</v>
      </c>
      <c r="KMW186" s="12">
        <f>general_device_image.description</f>
        <v>0</v>
      </c>
      <c r="KMX186" s="12">
        <f>general_device_image.description</f>
        <v>0</v>
      </c>
      <c r="KMY186" s="12">
        <f>general_device_image.description</f>
        <v>0</v>
      </c>
      <c r="KMZ186" s="12">
        <f>general_device_image.description</f>
        <v>0</v>
      </c>
      <c r="KNA186" s="12">
        <f>general_device_image.description</f>
        <v>0</v>
      </c>
      <c r="KNB186" s="12">
        <f>general_device_image.description</f>
        <v>0</v>
      </c>
      <c r="KNC186" s="12">
        <f>general_device_image.description</f>
        <v>0</v>
      </c>
      <c r="KND186" s="12">
        <f>general_device_image.description</f>
        <v>0</v>
      </c>
      <c r="KNE186" s="12">
        <f>general_device_image.description</f>
        <v>0</v>
      </c>
      <c r="KNF186" s="12">
        <f>general_device_image.description</f>
        <v>0</v>
      </c>
      <c r="KNG186" s="12">
        <f>general_device_image.description</f>
        <v>0</v>
      </c>
      <c r="KNH186" s="12">
        <f>general_device_image.description</f>
        <v>0</v>
      </c>
      <c r="KNI186" s="12">
        <f>general_device_image.description</f>
        <v>0</v>
      </c>
      <c r="KNJ186" s="12">
        <f>general_device_image.description</f>
        <v>0</v>
      </c>
      <c r="KNK186" s="12">
        <f>general_device_image.description</f>
        <v>0</v>
      </c>
      <c r="KNL186" s="12">
        <f>general_device_image.description</f>
        <v>0</v>
      </c>
      <c r="KNM186" s="12">
        <f>general_device_image.description</f>
        <v>0</v>
      </c>
      <c r="KNN186" s="12">
        <f>general_device_image.description</f>
        <v>0</v>
      </c>
      <c r="KNO186" s="12">
        <f>general_device_image.description</f>
        <v>0</v>
      </c>
      <c r="KNP186" s="12">
        <f>general_device_image.description</f>
        <v>0</v>
      </c>
      <c r="KNQ186" s="12">
        <f>general_device_image.description</f>
        <v>0</v>
      </c>
      <c r="KNR186" s="12">
        <f>general_device_image.description</f>
        <v>0</v>
      </c>
      <c r="KNS186" s="12">
        <f>general_device_image.description</f>
        <v>0</v>
      </c>
      <c r="KNT186" s="12">
        <f>general_device_image.description</f>
        <v>0</v>
      </c>
      <c r="KNU186" s="12">
        <f>general_device_image.description</f>
        <v>0</v>
      </c>
      <c r="KNV186" s="12">
        <f>general_device_image.description</f>
        <v>0</v>
      </c>
      <c r="KNW186" s="12">
        <f>general_device_image.description</f>
        <v>0</v>
      </c>
      <c r="KNX186" s="12">
        <f>general_device_image.description</f>
        <v>0</v>
      </c>
      <c r="KNY186" s="12">
        <f>general_device_image.description</f>
        <v>0</v>
      </c>
      <c r="KNZ186" s="12">
        <f>general_device_image.description</f>
        <v>0</v>
      </c>
      <c r="KOA186" s="12">
        <f>general_device_image.description</f>
        <v>0</v>
      </c>
      <c r="KOB186" s="12">
        <f>general_device_image.description</f>
        <v>0</v>
      </c>
      <c r="KOC186" s="12">
        <f>general_device_image.description</f>
        <v>0</v>
      </c>
      <c r="KOD186" s="12">
        <f>general_device_image.description</f>
        <v>0</v>
      </c>
      <c r="KOE186" s="12">
        <f>general_device_image.description</f>
        <v>0</v>
      </c>
      <c r="KOF186" s="12">
        <f>general_device_image.description</f>
        <v>0</v>
      </c>
      <c r="KOG186" s="12">
        <f>general_device_image.description</f>
        <v>0</v>
      </c>
      <c r="KOH186" s="12">
        <f>general_device_image.description</f>
        <v>0</v>
      </c>
      <c r="KOI186" s="12">
        <f>general_device_image.description</f>
        <v>0</v>
      </c>
      <c r="KOJ186" s="12">
        <f>general_device_image.description</f>
        <v>0</v>
      </c>
      <c r="KOK186" s="12">
        <f>general_device_image.description</f>
        <v>0</v>
      </c>
      <c r="KOL186" s="12">
        <f>general_device_image.description</f>
        <v>0</v>
      </c>
      <c r="KOM186" s="12">
        <f>general_device_image.description</f>
        <v>0</v>
      </c>
      <c r="KON186" s="12">
        <f>general_device_image.description</f>
        <v>0</v>
      </c>
      <c r="KOO186" s="12">
        <f>general_device_image.description</f>
        <v>0</v>
      </c>
      <c r="KOP186" s="12">
        <f>general_device_image.description</f>
        <v>0</v>
      </c>
      <c r="KOQ186" s="12">
        <f>general_device_image.description</f>
        <v>0</v>
      </c>
      <c r="KOR186" s="12">
        <f>general_device_image.description</f>
        <v>0</v>
      </c>
      <c r="KOS186" s="12">
        <f>general_device_image.description</f>
        <v>0</v>
      </c>
      <c r="KOT186" s="12">
        <f>general_device_image.description</f>
        <v>0</v>
      </c>
      <c r="KOU186" s="12">
        <f>general_device_image.description</f>
        <v>0</v>
      </c>
      <c r="KOV186" s="12">
        <f>general_device_image.description</f>
        <v>0</v>
      </c>
      <c r="KOW186" s="12">
        <f>general_device_image.description</f>
        <v>0</v>
      </c>
      <c r="KOX186" s="12">
        <f>general_device_image.description</f>
        <v>0</v>
      </c>
      <c r="KOY186" s="12">
        <f>general_device_image.description</f>
        <v>0</v>
      </c>
      <c r="KOZ186" s="12">
        <f>general_device_image.description</f>
        <v>0</v>
      </c>
      <c r="KPA186" s="12">
        <f>general_device_image.description</f>
        <v>0</v>
      </c>
      <c r="KPB186" s="12">
        <f>general_device_image.description</f>
        <v>0</v>
      </c>
      <c r="KPC186" s="12">
        <f>general_device_image.description</f>
        <v>0</v>
      </c>
      <c r="KPD186" s="12">
        <f>general_device_image.description</f>
        <v>0</v>
      </c>
      <c r="KPE186" s="12">
        <f>general_device_image.description</f>
        <v>0</v>
      </c>
      <c r="KPF186" s="12">
        <f>general_device_image.description</f>
        <v>0</v>
      </c>
      <c r="KPG186" s="12">
        <f>general_device_image.description</f>
        <v>0</v>
      </c>
      <c r="KPH186" s="12">
        <f>general_device_image.description</f>
        <v>0</v>
      </c>
      <c r="KPI186" s="12">
        <f>general_device_image.description</f>
        <v>0</v>
      </c>
      <c r="KPJ186" s="12">
        <f>general_device_image.description</f>
        <v>0</v>
      </c>
      <c r="KPK186" s="12">
        <f>general_device_image.description</f>
        <v>0</v>
      </c>
      <c r="KPL186" s="12">
        <f>general_device_image.description</f>
        <v>0</v>
      </c>
      <c r="KPM186" s="12">
        <f>general_device_image.description</f>
        <v>0</v>
      </c>
      <c r="KPN186" s="12">
        <f>general_device_image.description</f>
        <v>0</v>
      </c>
      <c r="KPO186" s="12">
        <f>general_device_image.description</f>
        <v>0</v>
      </c>
      <c r="KPP186" s="12">
        <f>general_device_image.description</f>
        <v>0</v>
      </c>
      <c r="KPQ186" s="12">
        <f>general_device_image.description</f>
        <v>0</v>
      </c>
      <c r="KPR186" s="12">
        <f>general_device_image.description</f>
        <v>0</v>
      </c>
      <c r="KPS186" s="12">
        <f>general_device_image.description</f>
        <v>0</v>
      </c>
      <c r="KPT186" s="12">
        <f>general_device_image.description</f>
        <v>0</v>
      </c>
      <c r="KPU186" s="12">
        <f>general_device_image.description</f>
        <v>0</v>
      </c>
      <c r="KPV186" s="12">
        <f>general_device_image.description</f>
        <v>0</v>
      </c>
      <c r="KPW186" s="12">
        <f>general_device_image.description</f>
        <v>0</v>
      </c>
      <c r="KPX186" s="12">
        <f>general_device_image.description</f>
        <v>0</v>
      </c>
      <c r="KPY186" s="12">
        <f>general_device_image.description</f>
        <v>0</v>
      </c>
      <c r="KPZ186" s="12">
        <f>general_device_image.description</f>
        <v>0</v>
      </c>
      <c r="KQA186" s="12">
        <f>general_device_image.description</f>
        <v>0</v>
      </c>
      <c r="KQB186" s="12">
        <f>general_device_image.description</f>
        <v>0</v>
      </c>
      <c r="KQC186" s="12">
        <f>general_device_image.description</f>
        <v>0</v>
      </c>
      <c r="KQD186" s="12">
        <f>general_device_image.description</f>
        <v>0</v>
      </c>
      <c r="KQE186" s="12">
        <f>general_device_image.description</f>
        <v>0</v>
      </c>
      <c r="KQF186" s="12">
        <f>general_device_image.description</f>
        <v>0</v>
      </c>
      <c r="KQG186" s="12">
        <f>general_device_image.description</f>
        <v>0</v>
      </c>
      <c r="KQH186" s="12">
        <f>general_device_image.description</f>
        <v>0</v>
      </c>
      <c r="KQI186" s="12">
        <f>general_device_image.description</f>
        <v>0</v>
      </c>
      <c r="KQJ186" s="12">
        <f>general_device_image.description</f>
        <v>0</v>
      </c>
      <c r="KQK186" s="12">
        <f>general_device_image.description</f>
        <v>0</v>
      </c>
      <c r="KQL186" s="12">
        <f>general_device_image.description</f>
        <v>0</v>
      </c>
      <c r="KQM186" s="12">
        <f>general_device_image.description</f>
        <v>0</v>
      </c>
      <c r="KQN186" s="12">
        <f>general_device_image.description</f>
        <v>0</v>
      </c>
      <c r="KQO186" s="12">
        <f>general_device_image.description</f>
        <v>0</v>
      </c>
      <c r="KQP186" s="12">
        <f>general_device_image.description</f>
        <v>0</v>
      </c>
      <c r="KQQ186" s="12">
        <f>general_device_image.description</f>
        <v>0</v>
      </c>
      <c r="KQR186" s="12">
        <f>general_device_image.description</f>
        <v>0</v>
      </c>
      <c r="KQS186" s="12">
        <f>general_device_image.description</f>
        <v>0</v>
      </c>
      <c r="KQT186" s="12">
        <f>general_device_image.description</f>
        <v>0</v>
      </c>
      <c r="KQU186" s="12">
        <f>general_device_image.description</f>
        <v>0</v>
      </c>
      <c r="KQV186" s="12">
        <f>general_device_image.description</f>
        <v>0</v>
      </c>
      <c r="KQW186" s="12">
        <f>general_device_image.description</f>
        <v>0</v>
      </c>
      <c r="KQX186" s="12">
        <f>general_device_image.description</f>
        <v>0</v>
      </c>
      <c r="KQY186" s="12">
        <f>general_device_image.description</f>
        <v>0</v>
      </c>
      <c r="KQZ186" s="12">
        <f>general_device_image.description</f>
        <v>0</v>
      </c>
      <c r="KRA186" s="12">
        <f>general_device_image.description</f>
        <v>0</v>
      </c>
      <c r="KRB186" s="12">
        <f>general_device_image.description</f>
        <v>0</v>
      </c>
      <c r="KRC186" s="12">
        <f>general_device_image.description</f>
        <v>0</v>
      </c>
      <c r="KRD186" s="12">
        <f>general_device_image.description</f>
        <v>0</v>
      </c>
      <c r="KRE186" s="12">
        <f>general_device_image.description</f>
        <v>0</v>
      </c>
      <c r="KRF186" s="12">
        <f>general_device_image.description</f>
        <v>0</v>
      </c>
      <c r="KRG186" s="12">
        <f>general_device_image.description</f>
        <v>0</v>
      </c>
      <c r="KRH186" s="12">
        <f>general_device_image.description</f>
        <v>0</v>
      </c>
      <c r="KRI186" s="12">
        <f>general_device_image.description</f>
        <v>0</v>
      </c>
      <c r="KRJ186" s="12">
        <f>general_device_image.description</f>
        <v>0</v>
      </c>
      <c r="KRK186" s="12">
        <f>general_device_image.description</f>
        <v>0</v>
      </c>
      <c r="KRL186" s="12">
        <f>general_device_image.description</f>
        <v>0</v>
      </c>
      <c r="KRM186" s="12">
        <f>general_device_image.description</f>
        <v>0</v>
      </c>
      <c r="KRN186" s="12">
        <f>general_device_image.description</f>
        <v>0</v>
      </c>
      <c r="KRO186" s="12">
        <f>general_device_image.description</f>
        <v>0</v>
      </c>
      <c r="KRP186" s="12">
        <f>general_device_image.description</f>
        <v>0</v>
      </c>
      <c r="KRQ186" s="12">
        <f>general_device_image.description</f>
        <v>0</v>
      </c>
      <c r="KRR186" s="12">
        <f>general_device_image.description</f>
        <v>0</v>
      </c>
      <c r="KRS186" s="12">
        <f>general_device_image.description</f>
        <v>0</v>
      </c>
      <c r="KRT186" s="12">
        <f>general_device_image.description</f>
        <v>0</v>
      </c>
      <c r="KRU186" s="12">
        <f>general_device_image.description</f>
        <v>0</v>
      </c>
      <c r="KRV186" s="12">
        <f>general_device_image.description</f>
        <v>0</v>
      </c>
      <c r="KRW186" s="12">
        <f>general_device_image.description</f>
        <v>0</v>
      </c>
      <c r="KRX186" s="12">
        <f>general_device_image.description</f>
        <v>0</v>
      </c>
      <c r="KRY186" s="12">
        <f>general_device_image.description</f>
        <v>0</v>
      </c>
      <c r="KRZ186" s="12">
        <f>general_device_image.description</f>
        <v>0</v>
      </c>
      <c r="KSA186" s="12">
        <f>general_device_image.description</f>
        <v>0</v>
      </c>
      <c r="KSB186" s="12">
        <f>general_device_image.description</f>
        <v>0</v>
      </c>
      <c r="KSC186" s="12">
        <f>general_device_image.description</f>
        <v>0</v>
      </c>
      <c r="KSD186" s="12">
        <f>general_device_image.description</f>
        <v>0</v>
      </c>
      <c r="KSE186" s="12">
        <f>general_device_image.description</f>
        <v>0</v>
      </c>
      <c r="KSF186" s="12">
        <f>general_device_image.description</f>
        <v>0</v>
      </c>
      <c r="KSG186" s="12">
        <f>general_device_image.description</f>
        <v>0</v>
      </c>
      <c r="KSH186" s="12">
        <f>general_device_image.description</f>
        <v>0</v>
      </c>
      <c r="KSI186" s="12">
        <f>general_device_image.description</f>
        <v>0</v>
      </c>
      <c r="KSJ186" s="12">
        <f>general_device_image.description</f>
        <v>0</v>
      </c>
      <c r="KSK186" s="12">
        <f>general_device_image.description</f>
        <v>0</v>
      </c>
      <c r="KSL186" s="12">
        <f>general_device_image.description</f>
        <v>0</v>
      </c>
      <c r="KSM186" s="12">
        <f>general_device_image.description</f>
        <v>0</v>
      </c>
      <c r="KSN186" s="12">
        <f>general_device_image.description</f>
        <v>0</v>
      </c>
      <c r="KSO186" s="12">
        <f>general_device_image.description</f>
        <v>0</v>
      </c>
      <c r="KSP186" s="12">
        <f>general_device_image.description</f>
        <v>0</v>
      </c>
      <c r="KSQ186" s="12">
        <f>general_device_image.description</f>
        <v>0</v>
      </c>
      <c r="KSR186" s="12">
        <f>general_device_image.description</f>
        <v>0</v>
      </c>
      <c r="KSS186" s="12">
        <f>general_device_image.description</f>
        <v>0</v>
      </c>
      <c r="KST186" s="12">
        <f>general_device_image.description</f>
        <v>0</v>
      </c>
      <c r="KSU186" s="12">
        <f>general_device_image.description</f>
        <v>0</v>
      </c>
      <c r="KSV186" s="12">
        <f>general_device_image.description</f>
        <v>0</v>
      </c>
      <c r="KSW186" s="12">
        <f>general_device_image.description</f>
        <v>0</v>
      </c>
      <c r="KSX186" s="12">
        <f>general_device_image.description</f>
        <v>0</v>
      </c>
      <c r="KSY186" s="12">
        <f>general_device_image.description</f>
        <v>0</v>
      </c>
      <c r="KSZ186" s="12">
        <f>general_device_image.description</f>
        <v>0</v>
      </c>
      <c r="KTA186" s="12">
        <f>general_device_image.description</f>
        <v>0</v>
      </c>
      <c r="KTB186" s="12">
        <f>general_device_image.description</f>
        <v>0</v>
      </c>
      <c r="KTC186" s="12">
        <f>general_device_image.description</f>
        <v>0</v>
      </c>
      <c r="KTD186" s="12">
        <f>general_device_image.description</f>
        <v>0</v>
      </c>
      <c r="KTE186" s="12">
        <f>general_device_image.description</f>
        <v>0</v>
      </c>
      <c r="KTF186" s="12">
        <f>general_device_image.description</f>
        <v>0</v>
      </c>
      <c r="KTG186" s="12">
        <f>general_device_image.description</f>
        <v>0</v>
      </c>
      <c r="KTH186" s="12">
        <f>general_device_image.description</f>
        <v>0</v>
      </c>
      <c r="KTI186" s="12">
        <f>general_device_image.description</f>
        <v>0</v>
      </c>
      <c r="KTJ186" s="12">
        <f>general_device_image.description</f>
        <v>0</v>
      </c>
      <c r="KTK186" s="12">
        <f>general_device_image.description</f>
        <v>0</v>
      </c>
      <c r="KTL186" s="12">
        <f>general_device_image.description</f>
        <v>0</v>
      </c>
      <c r="KTM186" s="12">
        <f>general_device_image.description</f>
        <v>0</v>
      </c>
      <c r="KTN186" s="12">
        <f>general_device_image.description</f>
        <v>0</v>
      </c>
      <c r="KTO186" s="12">
        <f>general_device_image.description</f>
        <v>0</v>
      </c>
      <c r="KTP186" s="12">
        <f>general_device_image.description</f>
        <v>0</v>
      </c>
      <c r="KTQ186" s="12">
        <f>general_device_image.description</f>
        <v>0</v>
      </c>
      <c r="KTR186" s="12">
        <f>general_device_image.description</f>
        <v>0</v>
      </c>
      <c r="KTS186" s="12">
        <f>general_device_image.description</f>
        <v>0</v>
      </c>
      <c r="KTT186" s="12">
        <f>general_device_image.description</f>
        <v>0</v>
      </c>
      <c r="KTU186" s="12">
        <f>general_device_image.description</f>
        <v>0</v>
      </c>
      <c r="KTV186" s="12">
        <f>general_device_image.description</f>
        <v>0</v>
      </c>
      <c r="KTW186" s="12">
        <f>general_device_image.description</f>
        <v>0</v>
      </c>
      <c r="KTX186" s="12">
        <f>general_device_image.description</f>
        <v>0</v>
      </c>
      <c r="KTY186" s="12">
        <f>general_device_image.description</f>
        <v>0</v>
      </c>
      <c r="KTZ186" s="12">
        <f>general_device_image.description</f>
        <v>0</v>
      </c>
      <c r="KUA186" s="12">
        <f>general_device_image.description</f>
        <v>0</v>
      </c>
      <c r="KUB186" s="12">
        <f>general_device_image.description</f>
        <v>0</v>
      </c>
      <c r="KUC186" s="12">
        <f>general_device_image.description</f>
        <v>0</v>
      </c>
      <c r="KUD186" s="12">
        <f>general_device_image.description</f>
        <v>0</v>
      </c>
      <c r="KUE186" s="12">
        <f>general_device_image.description</f>
        <v>0</v>
      </c>
      <c r="KUF186" s="12">
        <f>general_device_image.description</f>
        <v>0</v>
      </c>
      <c r="KUG186" s="12">
        <f>general_device_image.description</f>
        <v>0</v>
      </c>
      <c r="KUH186" s="12">
        <f>general_device_image.description</f>
        <v>0</v>
      </c>
      <c r="KUI186" s="12">
        <f>general_device_image.description</f>
        <v>0</v>
      </c>
      <c r="KUJ186" s="12">
        <f>general_device_image.description</f>
        <v>0</v>
      </c>
      <c r="KUK186" s="12">
        <f>general_device_image.description</f>
        <v>0</v>
      </c>
      <c r="KUL186" s="12">
        <f>general_device_image.description</f>
        <v>0</v>
      </c>
      <c r="KUM186" s="12">
        <f>general_device_image.description</f>
        <v>0</v>
      </c>
      <c r="KUN186" s="12">
        <f>general_device_image.description</f>
        <v>0</v>
      </c>
      <c r="KUO186" s="12">
        <f>general_device_image.description</f>
        <v>0</v>
      </c>
      <c r="KUP186" s="12">
        <f>general_device_image.description</f>
        <v>0</v>
      </c>
      <c r="KUQ186" s="12">
        <f>general_device_image.description</f>
        <v>0</v>
      </c>
      <c r="KUR186" s="12">
        <f>general_device_image.description</f>
        <v>0</v>
      </c>
      <c r="KUS186" s="12">
        <f>general_device_image.description</f>
        <v>0</v>
      </c>
      <c r="KUT186" s="12">
        <f>general_device_image.description</f>
        <v>0</v>
      </c>
      <c r="KUU186" s="12">
        <f>general_device_image.description</f>
        <v>0</v>
      </c>
      <c r="KUV186" s="12">
        <f>general_device_image.description</f>
        <v>0</v>
      </c>
      <c r="KUW186" s="12">
        <f>general_device_image.description</f>
        <v>0</v>
      </c>
      <c r="KUX186" s="12">
        <f>general_device_image.description</f>
        <v>0</v>
      </c>
      <c r="KUY186" s="12">
        <f>general_device_image.description</f>
        <v>0</v>
      </c>
      <c r="KUZ186" s="12">
        <f>general_device_image.description</f>
        <v>0</v>
      </c>
      <c r="KVA186" s="12">
        <f>general_device_image.description</f>
        <v>0</v>
      </c>
      <c r="KVB186" s="12">
        <f>general_device_image.description</f>
        <v>0</v>
      </c>
      <c r="KVC186" s="12">
        <f>general_device_image.description</f>
        <v>0</v>
      </c>
      <c r="KVD186" s="12">
        <f>general_device_image.description</f>
        <v>0</v>
      </c>
      <c r="KVE186" s="12">
        <f>general_device_image.description</f>
        <v>0</v>
      </c>
      <c r="KVF186" s="12">
        <f>general_device_image.description</f>
        <v>0</v>
      </c>
      <c r="KVG186" s="12">
        <f>general_device_image.description</f>
        <v>0</v>
      </c>
      <c r="KVH186" s="12">
        <f>general_device_image.description</f>
        <v>0</v>
      </c>
      <c r="KVI186" s="12">
        <f>general_device_image.description</f>
        <v>0</v>
      </c>
      <c r="KVJ186" s="12">
        <f>general_device_image.description</f>
        <v>0</v>
      </c>
      <c r="KVK186" s="12">
        <f>general_device_image.description</f>
        <v>0</v>
      </c>
      <c r="KVL186" s="12">
        <f>general_device_image.description</f>
        <v>0</v>
      </c>
      <c r="KVM186" s="12">
        <f>general_device_image.description</f>
        <v>0</v>
      </c>
      <c r="KVN186" s="12">
        <f>general_device_image.description</f>
        <v>0</v>
      </c>
      <c r="KVO186" s="12">
        <f>general_device_image.description</f>
        <v>0</v>
      </c>
      <c r="KVP186" s="12">
        <f>general_device_image.description</f>
        <v>0</v>
      </c>
      <c r="KVQ186" s="12">
        <f>general_device_image.description</f>
        <v>0</v>
      </c>
      <c r="KVR186" s="12">
        <f>general_device_image.description</f>
        <v>0</v>
      </c>
      <c r="KVS186" s="12">
        <f>general_device_image.description</f>
        <v>0</v>
      </c>
      <c r="KVT186" s="12">
        <f>general_device_image.description</f>
        <v>0</v>
      </c>
      <c r="KVU186" s="12">
        <f>general_device_image.description</f>
        <v>0</v>
      </c>
      <c r="KVV186" s="12">
        <f>general_device_image.description</f>
        <v>0</v>
      </c>
      <c r="KVW186" s="12">
        <f>general_device_image.description</f>
        <v>0</v>
      </c>
      <c r="KVX186" s="12">
        <f>general_device_image.description</f>
        <v>0</v>
      </c>
      <c r="KVY186" s="12">
        <f>general_device_image.description</f>
        <v>0</v>
      </c>
      <c r="KVZ186" s="12">
        <f>general_device_image.description</f>
        <v>0</v>
      </c>
      <c r="KWA186" s="12">
        <f>general_device_image.description</f>
        <v>0</v>
      </c>
      <c r="KWB186" s="12">
        <f>general_device_image.description</f>
        <v>0</v>
      </c>
      <c r="KWC186" s="12">
        <f>general_device_image.description</f>
        <v>0</v>
      </c>
      <c r="KWD186" s="12">
        <f>general_device_image.description</f>
        <v>0</v>
      </c>
      <c r="KWE186" s="12">
        <f>general_device_image.description</f>
        <v>0</v>
      </c>
      <c r="KWF186" s="12">
        <f>general_device_image.description</f>
        <v>0</v>
      </c>
      <c r="KWG186" s="12">
        <f>general_device_image.description</f>
        <v>0</v>
      </c>
      <c r="KWH186" s="12">
        <f>general_device_image.description</f>
        <v>0</v>
      </c>
      <c r="KWI186" s="12">
        <f>general_device_image.description</f>
        <v>0</v>
      </c>
      <c r="KWJ186" s="12">
        <f>general_device_image.description</f>
        <v>0</v>
      </c>
      <c r="KWK186" s="12">
        <f>general_device_image.description</f>
        <v>0</v>
      </c>
      <c r="KWL186" s="12">
        <f>general_device_image.description</f>
        <v>0</v>
      </c>
      <c r="KWM186" s="12">
        <f>general_device_image.description</f>
        <v>0</v>
      </c>
      <c r="KWN186" s="12">
        <f>general_device_image.description</f>
        <v>0</v>
      </c>
      <c r="KWO186" s="12">
        <f>general_device_image.description</f>
        <v>0</v>
      </c>
      <c r="KWP186" s="12">
        <f>general_device_image.description</f>
        <v>0</v>
      </c>
      <c r="KWQ186" s="12">
        <f>general_device_image.description</f>
        <v>0</v>
      </c>
      <c r="KWR186" s="12">
        <f>general_device_image.description</f>
        <v>0</v>
      </c>
      <c r="KWS186" s="12">
        <f>general_device_image.description</f>
        <v>0</v>
      </c>
      <c r="KWT186" s="12">
        <f>general_device_image.description</f>
        <v>0</v>
      </c>
      <c r="KWU186" s="12">
        <f>general_device_image.description</f>
        <v>0</v>
      </c>
      <c r="KWV186" s="12">
        <f>general_device_image.description</f>
        <v>0</v>
      </c>
      <c r="KWW186" s="12">
        <f>general_device_image.description</f>
        <v>0</v>
      </c>
      <c r="KWX186" s="12">
        <f>general_device_image.description</f>
        <v>0</v>
      </c>
      <c r="KWY186" s="12">
        <f>general_device_image.description</f>
        <v>0</v>
      </c>
      <c r="KWZ186" s="12">
        <f>general_device_image.description</f>
        <v>0</v>
      </c>
      <c r="KXA186" s="12">
        <f>general_device_image.description</f>
        <v>0</v>
      </c>
      <c r="KXB186" s="12">
        <f>general_device_image.description</f>
        <v>0</v>
      </c>
      <c r="KXC186" s="12">
        <f>general_device_image.description</f>
        <v>0</v>
      </c>
      <c r="KXD186" s="12">
        <f>general_device_image.description</f>
        <v>0</v>
      </c>
      <c r="KXE186" s="12">
        <f>general_device_image.description</f>
        <v>0</v>
      </c>
      <c r="KXF186" s="12">
        <f>general_device_image.description</f>
        <v>0</v>
      </c>
      <c r="KXG186" s="12">
        <f>general_device_image.description</f>
        <v>0</v>
      </c>
      <c r="KXH186" s="12">
        <f>general_device_image.description</f>
        <v>0</v>
      </c>
      <c r="KXI186" s="12">
        <f>general_device_image.description</f>
        <v>0</v>
      </c>
      <c r="KXJ186" s="12">
        <f>general_device_image.description</f>
        <v>0</v>
      </c>
      <c r="KXK186" s="12">
        <f>general_device_image.description</f>
        <v>0</v>
      </c>
      <c r="KXL186" s="12">
        <f>general_device_image.description</f>
        <v>0</v>
      </c>
      <c r="KXM186" s="12">
        <f>general_device_image.description</f>
        <v>0</v>
      </c>
      <c r="KXN186" s="12">
        <f>general_device_image.description</f>
        <v>0</v>
      </c>
      <c r="KXO186" s="12">
        <f>general_device_image.description</f>
        <v>0</v>
      </c>
      <c r="KXP186" s="12">
        <f>general_device_image.description</f>
        <v>0</v>
      </c>
      <c r="KXQ186" s="12">
        <f>general_device_image.description</f>
        <v>0</v>
      </c>
      <c r="KXR186" s="12">
        <f>general_device_image.description</f>
        <v>0</v>
      </c>
      <c r="KXS186" s="12">
        <f>general_device_image.description</f>
        <v>0</v>
      </c>
      <c r="KXT186" s="12">
        <f>general_device_image.description</f>
        <v>0</v>
      </c>
      <c r="KXU186" s="12">
        <f>general_device_image.description</f>
        <v>0</v>
      </c>
      <c r="KXV186" s="12">
        <f>general_device_image.description</f>
        <v>0</v>
      </c>
      <c r="KXW186" s="12">
        <f>general_device_image.description</f>
        <v>0</v>
      </c>
      <c r="KXX186" s="12">
        <f>general_device_image.description</f>
        <v>0</v>
      </c>
      <c r="KXY186" s="12">
        <f>general_device_image.description</f>
        <v>0</v>
      </c>
      <c r="KXZ186" s="12">
        <f>general_device_image.description</f>
        <v>0</v>
      </c>
      <c r="KYA186" s="12">
        <f>general_device_image.description</f>
        <v>0</v>
      </c>
      <c r="KYB186" s="12">
        <f>general_device_image.description</f>
        <v>0</v>
      </c>
      <c r="KYC186" s="12">
        <f>general_device_image.description</f>
        <v>0</v>
      </c>
      <c r="KYD186" s="12">
        <f>general_device_image.description</f>
        <v>0</v>
      </c>
      <c r="KYE186" s="12">
        <f>general_device_image.description</f>
        <v>0</v>
      </c>
      <c r="KYF186" s="12">
        <f>general_device_image.description</f>
        <v>0</v>
      </c>
      <c r="KYG186" s="12">
        <f>general_device_image.description</f>
        <v>0</v>
      </c>
      <c r="KYH186" s="12">
        <f>general_device_image.description</f>
        <v>0</v>
      </c>
      <c r="KYI186" s="12">
        <f>general_device_image.description</f>
        <v>0</v>
      </c>
      <c r="KYJ186" s="12">
        <f>general_device_image.description</f>
        <v>0</v>
      </c>
      <c r="KYK186" s="12">
        <f>general_device_image.description</f>
        <v>0</v>
      </c>
      <c r="KYL186" s="12">
        <f>general_device_image.description</f>
        <v>0</v>
      </c>
      <c r="KYM186" s="12">
        <f>general_device_image.description</f>
        <v>0</v>
      </c>
      <c r="KYN186" s="12">
        <f>general_device_image.description</f>
        <v>0</v>
      </c>
      <c r="KYO186" s="12">
        <f>general_device_image.description</f>
        <v>0</v>
      </c>
      <c r="KYP186" s="12">
        <f>general_device_image.description</f>
        <v>0</v>
      </c>
      <c r="KYQ186" s="12">
        <f>general_device_image.description</f>
        <v>0</v>
      </c>
      <c r="KYR186" s="12">
        <f>general_device_image.description</f>
        <v>0</v>
      </c>
      <c r="KYS186" s="12">
        <f>general_device_image.description</f>
        <v>0</v>
      </c>
      <c r="KYT186" s="12">
        <f>general_device_image.description</f>
        <v>0</v>
      </c>
      <c r="KYU186" s="12">
        <f>general_device_image.description</f>
        <v>0</v>
      </c>
      <c r="KYV186" s="12">
        <f>general_device_image.description</f>
        <v>0</v>
      </c>
      <c r="KYW186" s="12">
        <f>general_device_image.description</f>
        <v>0</v>
      </c>
      <c r="KYX186" s="12">
        <f>general_device_image.description</f>
        <v>0</v>
      </c>
      <c r="KYY186" s="12">
        <f>general_device_image.description</f>
        <v>0</v>
      </c>
      <c r="KYZ186" s="12">
        <f>general_device_image.description</f>
        <v>0</v>
      </c>
      <c r="KZA186" s="12">
        <f>general_device_image.description</f>
        <v>0</v>
      </c>
      <c r="KZB186" s="12">
        <f>general_device_image.description</f>
        <v>0</v>
      </c>
      <c r="KZC186" s="12">
        <f>general_device_image.description</f>
        <v>0</v>
      </c>
      <c r="KZD186" s="12">
        <f>general_device_image.description</f>
        <v>0</v>
      </c>
      <c r="KZE186" s="12">
        <f>general_device_image.description</f>
        <v>0</v>
      </c>
      <c r="KZF186" s="12">
        <f>general_device_image.description</f>
        <v>0</v>
      </c>
      <c r="KZG186" s="12">
        <f>general_device_image.description</f>
        <v>0</v>
      </c>
      <c r="KZH186" s="12">
        <f>general_device_image.description</f>
        <v>0</v>
      </c>
      <c r="KZI186" s="12">
        <f>general_device_image.description</f>
        <v>0</v>
      </c>
      <c r="KZJ186" s="12">
        <f>general_device_image.description</f>
        <v>0</v>
      </c>
      <c r="KZK186" s="12">
        <f>general_device_image.description</f>
        <v>0</v>
      </c>
      <c r="KZL186" s="12">
        <f>general_device_image.description</f>
        <v>0</v>
      </c>
      <c r="KZM186" s="12">
        <f>general_device_image.description</f>
        <v>0</v>
      </c>
      <c r="KZN186" s="12">
        <f>general_device_image.description</f>
        <v>0</v>
      </c>
      <c r="KZO186" s="12">
        <f>general_device_image.description</f>
        <v>0</v>
      </c>
      <c r="KZP186" s="12">
        <f>general_device_image.description</f>
        <v>0</v>
      </c>
      <c r="KZQ186" s="12">
        <f>general_device_image.description</f>
        <v>0</v>
      </c>
      <c r="KZR186" s="12">
        <f>general_device_image.description</f>
        <v>0</v>
      </c>
      <c r="KZS186" s="12">
        <f>general_device_image.description</f>
        <v>0</v>
      </c>
      <c r="KZT186" s="12">
        <f>general_device_image.description</f>
        <v>0</v>
      </c>
      <c r="KZU186" s="12">
        <f>general_device_image.description</f>
        <v>0</v>
      </c>
      <c r="KZV186" s="12">
        <f>general_device_image.description</f>
        <v>0</v>
      </c>
      <c r="KZW186" s="12">
        <f>general_device_image.description</f>
        <v>0</v>
      </c>
      <c r="KZX186" s="12">
        <f>general_device_image.description</f>
        <v>0</v>
      </c>
      <c r="KZY186" s="12">
        <f>general_device_image.description</f>
        <v>0</v>
      </c>
      <c r="KZZ186" s="12">
        <f>general_device_image.description</f>
        <v>0</v>
      </c>
      <c r="LAA186" s="12">
        <f>general_device_image.description</f>
        <v>0</v>
      </c>
      <c r="LAB186" s="12">
        <f>general_device_image.description</f>
        <v>0</v>
      </c>
      <c r="LAC186" s="12">
        <f>general_device_image.description</f>
        <v>0</v>
      </c>
      <c r="LAD186" s="12">
        <f>general_device_image.description</f>
        <v>0</v>
      </c>
      <c r="LAE186" s="12">
        <f>general_device_image.description</f>
        <v>0</v>
      </c>
      <c r="LAF186" s="12">
        <f>general_device_image.description</f>
        <v>0</v>
      </c>
      <c r="LAG186" s="12">
        <f>general_device_image.description</f>
        <v>0</v>
      </c>
      <c r="LAH186" s="12">
        <f>general_device_image.description</f>
        <v>0</v>
      </c>
      <c r="LAI186" s="12">
        <f>general_device_image.description</f>
        <v>0</v>
      </c>
      <c r="LAJ186" s="12">
        <f>general_device_image.description</f>
        <v>0</v>
      </c>
      <c r="LAK186" s="12">
        <f>general_device_image.description</f>
        <v>0</v>
      </c>
      <c r="LAL186" s="12">
        <f>general_device_image.description</f>
        <v>0</v>
      </c>
      <c r="LAM186" s="12">
        <f>general_device_image.description</f>
        <v>0</v>
      </c>
      <c r="LAN186" s="12">
        <f>general_device_image.description</f>
        <v>0</v>
      </c>
      <c r="LAO186" s="12">
        <f>general_device_image.description</f>
        <v>0</v>
      </c>
      <c r="LAP186" s="12">
        <f>general_device_image.description</f>
        <v>0</v>
      </c>
      <c r="LAQ186" s="12">
        <f>general_device_image.description</f>
        <v>0</v>
      </c>
      <c r="LAR186" s="12">
        <f>general_device_image.description</f>
        <v>0</v>
      </c>
      <c r="LAS186" s="12">
        <f>general_device_image.description</f>
        <v>0</v>
      </c>
      <c r="LAT186" s="12">
        <f>general_device_image.description</f>
        <v>0</v>
      </c>
      <c r="LAU186" s="12">
        <f>general_device_image.description</f>
        <v>0</v>
      </c>
      <c r="LAV186" s="12">
        <f>general_device_image.description</f>
        <v>0</v>
      </c>
      <c r="LAW186" s="12">
        <f>general_device_image.description</f>
        <v>0</v>
      </c>
      <c r="LAX186" s="12">
        <f>general_device_image.description</f>
        <v>0</v>
      </c>
      <c r="LAY186" s="12">
        <f>general_device_image.description</f>
        <v>0</v>
      </c>
      <c r="LAZ186" s="12">
        <f>general_device_image.description</f>
        <v>0</v>
      </c>
      <c r="LBA186" s="12">
        <f>general_device_image.description</f>
        <v>0</v>
      </c>
      <c r="LBB186" s="12">
        <f>general_device_image.description</f>
        <v>0</v>
      </c>
      <c r="LBC186" s="12">
        <f>general_device_image.description</f>
        <v>0</v>
      </c>
      <c r="LBD186" s="12">
        <f>general_device_image.description</f>
        <v>0</v>
      </c>
      <c r="LBE186" s="12">
        <f>general_device_image.description</f>
        <v>0</v>
      </c>
      <c r="LBF186" s="12">
        <f>general_device_image.description</f>
        <v>0</v>
      </c>
      <c r="LBG186" s="12">
        <f>general_device_image.description</f>
        <v>0</v>
      </c>
      <c r="LBH186" s="12">
        <f>general_device_image.description</f>
        <v>0</v>
      </c>
      <c r="LBI186" s="12">
        <f>general_device_image.description</f>
        <v>0</v>
      </c>
      <c r="LBJ186" s="12">
        <f>general_device_image.description</f>
        <v>0</v>
      </c>
      <c r="LBK186" s="12">
        <f>general_device_image.description</f>
        <v>0</v>
      </c>
      <c r="LBL186" s="12">
        <f>general_device_image.description</f>
        <v>0</v>
      </c>
      <c r="LBM186" s="12">
        <f>general_device_image.description</f>
        <v>0</v>
      </c>
      <c r="LBN186" s="12">
        <f>general_device_image.description</f>
        <v>0</v>
      </c>
      <c r="LBO186" s="12">
        <f>general_device_image.description</f>
        <v>0</v>
      </c>
      <c r="LBP186" s="12">
        <f>general_device_image.description</f>
        <v>0</v>
      </c>
      <c r="LBQ186" s="12">
        <f>general_device_image.description</f>
        <v>0</v>
      </c>
      <c r="LBR186" s="12">
        <f>general_device_image.description</f>
        <v>0</v>
      </c>
      <c r="LBS186" s="12">
        <f>general_device_image.description</f>
        <v>0</v>
      </c>
      <c r="LBT186" s="12">
        <f>general_device_image.description</f>
        <v>0</v>
      </c>
      <c r="LBU186" s="12">
        <f>general_device_image.description</f>
        <v>0</v>
      </c>
      <c r="LBV186" s="12">
        <f>general_device_image.description</f>
        <v>0</v>
      </c>
      <c r="LBW186" s="12">
        <f>general_device_image.description</f>
        <v>0</v>
      </c>
      <c r="LBX186" s="12">
        <f>general_device_image.description</f>
        <v>0</v>
      </c>
      <c r="LBY186" s="12">
        <f>general_device_image.description</f>
        <v>0</v>
      </c>
      <c r="LBZ186" s="12">
        <f>general_device_image.description</f>
        <v>0</v>
      </c>
      <c r="LCA186" s="12">
        <f>general_device_image.description</f>
        <v>0</v>
      </c>
      <c r="LCB186" s="12">
        <f>general_device_image.description</f>
        <v>0</v>
      </c>
      <c r="LCC186" s="12">
        <f>general_device_image.description</f>
        <v>0</v>
      </c>
      <c r="LCD186" s="12">
        <f>general_device_image.description</f>
        <v>0</v>
      </c>
      <c r="LCE186" s="12">
        <f>general_device_image.description</f>
        <v>0</v>
      </c>
      <c r="LCF186" s="12">
        <f>general_device_image.description</f>
        <v>0</v>
      </c>
      <c r="LCG186" s="12">
        <f>general_device_image.description</f>
        <v>0</v>
      </c>
      <c r="LCH186" s="12">
        <f>general_device_image.description</f>
        <v>0</v>
      </c>
      <c r="LCI186" s="12">
        <f>general_device_image.description</f>
        <v>0</v>
      </c>
      <c r="LCJ186" s="12">
        <f>general_device_image.description</f>
        <v>0</v>
      </c>
      <c r="LCK186" s="12">
        <f>general_device_image.description</f>
        <v>0</v>
      </c>
      <c r="LCL186" s="12">
        <f>general_device_image.description</f>
        <v>0</v>
      </c>
      <c r="LCM186" s="12">
        <f>general_device_image.description</f>
        <v>0</v>
      </c>
      <c r="LCN186" s="12">
        <f>general_device_image.description</f>
        <v>0</v>
      </c>
      <c r="LCO186" s="12">
        <f>general_device_image.description</f>
        <v>0</v>
      </c>
      <c r="LCP186" s="12">
        <f>general_device_image.description</f>
        <v>0</v>
      </c>
      <c r="LCQ186" s="12">
        <f>general_device_image.description</f>
        <v>0</v>
      </c>
      <c r="LCR186" s="12">
        <f>general_device_image.description</f>
        <v>0</v>
      </c>
      <c r="LCS186" s="12">
        <f>general_device_image.description</f>
        <v>0</v>
      </c>
      <c r="LCT186" s="12">
        <f>general_device_image.description</f>
        <v>0</v>
      </c>
      <c r="LCU186" s="12">
        <f>general_device_image.description</f>
        <v>0</v>
      </c>
      <c r="LCV186" s="12">
        <f>general_device_image.description</f>
        <v>0</v>
      </c>
      <c r="LCW186" s="12">
        <f>general_device_image.description</f>
        <v>0</v>
      </c>
      <c r="LCX186" s="12">
        <f>general_device_image.description</f>
        <v>0</v>
      </c>
      <c r="LCY186" s="12">
        <f>general_device_image.description</f>
        <v>0</v>
      </c>
      <c r="LCZ186" s="12">
        <f>general_device_image.description</f>
        <v>0</v>
      </c>
      <c r="LDA186" s="12">
        <f>general_device_image.description</f>
        <v>0</v>
      </c>
      <c r="LDB186" s="12">
        <f>general_device_image.description</f>
        <v>0</v>
      </c>
      <c r="LDC186" s="12">
        <f>general_device_image.description</f>
        <v>0</v>
      </c>
      <c r="LDD186" s="12">
        <f>general_device_image.description</f>
        <v>0</v>
      </c>
      <c r="LDE186" s="12">
        <f>general_device_image.description</f>
        <v>0</v>
      </c>
      <c r="LDF186" s="12">
        <f>general_device_image.description</f>
        <v>0</v>
      </c>
      <c r="LDG186" s="12">
        <f>general_device_image.description</f>
        <v>0</v>
      </c>
      <c r="LDH186" s="12">
        <f>general_device_image.description</f>
        <v>0</v>
      </c>
      <c r="LDI186" s="12">
        <f>general_device_image.description</f>
        <v>0</v>
      </c>
      <c r="LDJ186" s="12">
        <f>general_device_image.description</f>
        <v>0</v>
      </c>
      <c r="LDK186" s="12">
        <f>general_device_image.description</f>
        <v>0</v>
      </c>
      <c r="LDL186" s="12">
        <f>general_device_image.description</f>
        <v>0</v>
      </c>
      <c r="LDM186" s="12">
        <f>general_device_image.description</f>
        <v>0</v>
      </c>
      <c r="LDN186" s="12">
        <f>general_device_image.description</f>
        <v>0</v>
      </c>
      <c r="LDO186" s="12">
        <f>general_device_image.description</f>
        <v>0</v>
      </c>
      <c r="LDP186" s="12">
        <f>general_device_image.description</f>
        <v>0</v>
      </c>
      <c r="LDQ186" s="12">
        <f>general_device_image.description</f>
        <v>0</v>
      </c>
      <c r="LDR186" s="12">
        <f>general_device_image.description</f>
        <v>0</v>
      </c>
      <c r="LDS186" s="12">
        <f>general_device_image.description</f>
        <v>0</v>
      </c>
      <c r="LDT186" s="12">
        <f>general_device_image.description</f>
        <v>0</v>
      </c>
      <c r="LDU186" s="12">
        <f>general_device_image.description</f>
        <v>0</v>
      </c>
      <c r="LDV186" s="12">
        <f>general_device_image.description</f>
        <v>0</v>
      </c>
      <c r="LDW186" s="12">
        <f>general_device_image.description</f>
        <v>0</v>
      </c>
      <c r="LDX186" s="12">
        <f>general_device_image.description</f>
        <v>0</v>
      </c>
      <c r="LDY186" s="12">
        <f>general_device_image.description</f>
        <v>0</v>
      </c>
      <c r="LDZ186" s="12">
        <f>general_device_image.description</f>
        <v>0</v>
      </c>
      <c r="LEA186" s="12">
        <f>general_device_image.description</f>
        <v>0</v>
      </c>
      <c r="LEB186" s="12">
        <f>general_device_image.description</f>
        <v>0</v>
      </c>
      <c r="LEC186" s="12">
        <f>general_device_image.description</f>
        <v>0</v>
      </c>
      <c r="LED186" s="12">
        <f>general_device_image.description</f>
        <v>0</v>
      </c>
      <c r="LEE186" s="12">
        <f>general_device_image.description</f>
        <v>0</v>
      </c>
      <c r="LEF186" s="12">
        <f>general_device_image.description</f>
        <v>0</v>
      </c>
      <c r="LEG186" s="12">
        <f>general_device_image.description</f>
        <v>0</v>
      </c>
      <c r="LEH186" s="12">
        <f>general_device_image.description</f>
        <v>0</v>
      </c>
      <c r="LEI186" s="12">
        <f>general_device_image.description</f>
        <v>0</v>
      </c>
      <c r="LEJ186" s="12">
        <f>general_device_image.description</f>
        <v>0</v>
      </c>
      <c r="LEK186" s="12">
        <f>general_device_image.description</f>
        <v>0</v>
      </c>
      <c r="LEL186" s="12">
        <f>general_device_image.description</f>
        <v>0</v>
      </c>
      <c r="LEM186" s="12">
        <f>general_device_image.description</f>
        <v>0</v>
      </c>
      <c r="LEN186" s="12">
        <f>general_device_image.description</f>
        <v>0</v>
      </c>
      <c r="LEO186" s="12">
        <f>general_device_image.description</f>
        <v>0</v>
      </c>
      <c r="LEP186" s="12">
        <f>general_device_image.description</f>
        <v>0</v>
      </c>
      <c r="LEQ186" s="12">
        <f>general_device_image.description</f>
        <v>0</v>
      </c>
      <c r="LER186" s="12">
        <f>general_device_image.description</f>
        <v>0</v>
      </c>
      <c r="LES186" s="12">
        <f>general_device_image.description</f>
        <v>0</v>
      </c>
      <c r="LET186" s="12">
        <f>general_device_image.description</f>
        <v>0</v>
      </c>
      <c r="LEU186" s="12">
        <f>general_device_image.description</f>
        <v>0</v>
      </c>
      <c r="LEV186" s="12">
        <f>general_device_image.description</f>
        <v>0</v>
      </c>
      <c r="LEW186" s="12">
        <f>general_device_image.description</f>
        <v>0</v>
      </c>
      <c r="LEX186" s="12">
        <f>general_device_image.description</f>
        <v>0</v>
      </c>
      <c r="LEY186" s="12">
        <f>general_device_image.description</f>
        <v>0</v>
      </c>
      <c r="LEZ186" s="12">
        <f>general_device_image.description</f>
        <v>0</v>
      </c>
      <c r="LFA186" s="12">
        <f>general_device_image.description</f>
        <v>0</v>
      </c>
      <c r="LFB186" s="12">
        <f>general_device_image.description</f>
        <v>0</v>
      </c>
      <c r="LFC186" s="12">
        <f>general_device_image.description</f>
        <v>0</v>
      </c>
      <c r="LFD186" s="12">
        <f>general_device_image.description</f>
        <v>0</v>
      </c>
      <c r="LFE186" s="12">
        <f>general_device_image.description</f>
        <v>0</v>
      </c>
      <c r="LFF186" s="12">
        <f>general_device_image.description</f>
        <v>0</v>
      </c>
      <c r="LFG186" s="12">
        <f>general_device_image.description</f>
        <v>0</v>
      </c>
      <c r="LFH186" s="12">
        <f>general_device_image.description</f>
        <v>0</v>
      </c>
      <c r="LFI186" s="12">
        <f>general_device_image.description</f>
        <v>0</v>
      </c>
      <c r="LFJ186" s="12">
        <f>general_device_image.description</f>
        <v>0</v>
      </c>
      <c r="LFK186" s="12">
        <f>general_device_image.description</f>
        <v>0</v>
      </c>
      <c r="LFL186" s="12">
        <f>general_device_image.description</f>
        <v>0</v>
      </c>
      <c r="LFM186" s="12">
        <f>general_device_image.description</f>
        <v>0</v>
      </c>
      <c r="LFN186" s="12">
        <f>general_device_image.description</f>
        <v>0</v>
      </c>
      <c r="LFO186" s="12">
        <f>general_device_image.description</f>
        <v>0</v>
      </c>
      <c r="LFP186" s="12">
        <f>general_device_image.description</f>
        <v>0</v>
      </c>
      <c r="LFQ186" s="12">
        <f>general_device_image.description</f>
        <v>0</v>
      </c>
      <c r="LFR186" s="12">
        <f>general_device_image.description</f>
        <v>0</v>
      </c>
      <c r="LFS186" s="12">
        <f>general_device_image.description</f>
        <v>0</v>
      </c>
      <c r="LFT186" s="12">
        <f>general_device_image.description</f>
        <v>0</v>
      </c>
      <c r="LFU186" s="12">
        <f>general_device_image.description</f>
        <v>0</v>
      </c>
      <c r="LFV186" s="12">
        <f>general_device_image.description</f>
        <v>0</v>
      </c>
      <c r="LFW186" s="12">
        <f>general_device_image.description</f>
        <v>0</v>
      </c>
      <c r="LFX186" s="12">
        <f>general_device_image.description</f>
        <v>0</v>
      </c>
      <c r="LFY186" s="12">
        <f>general_device_image.description</f>
        <v>0</v>
      </c>
      <c r="LFZ186" s="12">
        <f>general_device_image.description</f>
        <v>0</v>
      </c>
      <c r="LGA186" s="12">
        <f>general_device_image.description</f>
        <v>0</v>
      </c>
      <c r="LGB186" s="12">
        <f>general_device_image.description</f>
        <v>0</v>
      </c>
      <c r="LGC186" s="12">
        <f>general_device_image.description</f>
        <v>0</v>
      </c>
      <c r="LGD186" s="12">
        <f>general_device_image.description</f>
        <v>0</v>
      </c>
      <c r="LGE186" s="12">
        <f>general_device_image.description</f>
        <v>0</v>
      </c>
      <c r="LGF186" s="12">
        <f>general_device_image.description</f>
        <v>0</v>
      </c>
      <c r="LGG186" s="12">
        <f>general_device_image.description</f>
        <v>0</v>
      </c>
      <c r="LGH186" s="12">
        <f>general_device_image.description</f>
        <v>0</v>
      </c>
      <c r="LGI186" s="12">
        <f>general_device_image.description</f>
        <v>0</v>
      </c>
      <c r="LGJ186" s="12">
        <f>general_device_image.description</f>
        <v>0</v>
      </c>
      <c r="LGK186" s="12">
        <f>general_device_image.description</f>
        <v>0</v>
      </c>
      <c r="LGL186" s="12">
        <f>general_device_image.description</f>
        <v>0</v>
      </c>
      <c r="LGM186" s="12">
        <f>general_device_image.description</f>
        <v>0</v>
      </c>
      <c r="LGN186" s="12">
        <f>general_device_image.description</f>
        <v>0</v>
      </c>
      <c r="LGO186" s="12">
        <f>general_device_image.description</f>
        <v>0</v>
      </c>
      <c r="LGP186" s="12">
        <f>general_device_image.description</f>
        <v>0</v>
      </c>
      <c r="LGQ186" s="12">
        <f>general_device_image.description</f>
        <v>0</v>
      </c>
      <c r="LGR186" s="12">
        <f>general_device_image.description</f>
        <v>0</v>
      </c>
      <c r="LGS186" s="12">
        <f>general_device_image.description</f>
        <v>0</v>
      </c>
      <c r="LGT186" s="12">
        <f>general_device_image.description</f>
        <v>0</v>
      </c>
      <c r="LGU186" s="12">
        <f>general_device_image.description</f>
        <v>0</v>
      </c>
      <c r="LGV186" s="12">
        <f>general_device_image.description</f>
        <v>0</v>
      </c>
      <c r="LGW186" s="12">
        <f>general_device_image.description</f>
        <v>0</v>
      </c>
      <c r="LGX186" s="12">
        <f>general_device_image.description</f>
        <v>0</v>
      </c>
      <c r="LGY186" s="12">
        <f>general_device_image.description</f>
        <v>0</v>
      </c>
      <c r="LGZ186" s="12">
        <f>general_device_image.description</f>
        <v>0</v>
      </c>
      <c r="LHA186" s="12">
        <f>general_device_image.description</f>
        <v>0</v>
      </c>
      <c r="LHB186" s="12">
        <f>general_device_image.description</f>
        <v>0</v>
      </c>
      <c r="LHC186" s="12">
        <f>general_device_image.description</f>
        <v>0</v>
      </c>
      <c r="LHD186" s="12">
        <f>general_device_image.description</f>
        <v>0</v>
      </c>
      <c r="LHE186" s="12">
        <f>general_device_image.description</f>
        <v>0</v>
      </c>
      <c r="LHF186" s="12">
        <f>general_device_image.description</f>
        <v>0</v>
      </c>
      <c r="LHG186" s="12">
        <f>general_device_image.description</f>
        <v>0</v>
      </c>
      <c r="LHH186" s="12">
        <f>general_device_image.description</f>
        <v>0</v>
      </c>
      <c r="LHI186" s="12">
        <f>general_device_image.description</f>
        <v>0</v>
      </c>
      <c r="LHJ186" s="12">
        <f>general_device_image.description</f>
        <v>0</v>
      </c>
      <c r="LHK186" s="12">
        <f>general_device_image.description</f>
        <v>0</v>
      </c>
      <c r="LHL186" s="12">
        <f>general_device_image.description</f>
        <v>0</v>
      </c>
      <c r="LHM186" s="12">
        <f>general_device_image.description</f>
        <v>0</v>
      </c>
      <c r="LHN186" s="12">
        <f>general_device_image.description</f>
        <v>0</v>
      </c>
      <c r="LHO186" s="12">
        <f>general_device_image.description</f>
        <v>0</v>
      </c>
      <c r="LHP186" s="12">
        <f>general_device_image.description</f>
        <v>0</v>
      </c>
      <c r="LHQ186" s="12">
        <f>general_device_image.description</f>
        <v>0</v>
      </c>
      <c r="LHR186" s="12">
        <f>general_device_image.description</f>
        <v>0</v>
      </c>
      <c r="LHS186" s="12">
        <f>general_device_image.description</f>
        <v>0</v>
      </c>
      <c r="LHT186" s="12">
        <f>general_device_image.description</f>
        <v>0</v>
      </c>
      <c r="LHU186" s="12">
        <f>general_device_image.description</f>
        <v>0</v>
      </c>
      <c r="LHV186" s="12">
        <f>general_device_image.description</f>
        <v>0</v>
      </c>
      <c r="LHW186" s="12">
        <f>general_device_image.description</f>
        <v>0</v>
      </c>
      <c r="LHX186" s="12">
        <f>general_device_image.description</f>
        <v>0</v>
      </c>
      <c r="LHY186" s="12">
        <f>general_device_image.description</f>
        <v>0</v>
      </c>
      <c r="LHZ186" s="12">
        <f>general_device_image.description</f>
        <v>0</v>
      </c>
      <c r="LIA186" s="12">
        <f>general_device_image.description</f>
        <v>0</v>
      </c>
      <c r="LIB186" s="12">
        <f>general_device_image.description</f>
        <v>0</v>
      </c>
      <c r="LIC186" s="12">
        <f>general_device_image.description</f>
        <v>0</v>
      </c>
      <c r="LID186" s="12">
        <f>general_device_image.description</f>
        <v>0</v>
      </c>
      <c r="LIE186" s="12">
        <f>general_device_image.description</f>
        <v>0</v>
      </c>
      <c r="LIF186" s="12">
        <f>general_device_image.description</f>
        <v>0</v>
      </c>
      <c r="LIG186" s="12">
        <f>general_device_image.description</f>
        <v>0</v>
      </c>
      <c r="LIH186" s="12">
        <f>general_device_image.description</f>
        <v>0</v>
      </c>
      <c r="LII186" s="12">
        <f>general_device_image.description</f>
        <v>0</v>
      </c>
      <c r="LIJ186" s="12">
        <f>general_device_image.description</f>
        <v>0</v>
      </c>
      <c r="LIK186" s="12">
        <f>general_device_image.description</f>
        <v>0</v>
      </c>
      <c r="LIL186" s="12">
        <f>general_device_image.description</f>
        <v>0</v>
      </c>
      <c r="LIM186" s="12">
        <f>general_device_image.description</f>
        <v>0</v>
      </c>
      <c r="LIN186" s="12">
        <f>general_device_image.description</f>
        <v>0</v>
      </c>
      <c r="LIO186" s="12">
        <f>general_device_image.description</f>
        <v>0</v>
      </c>
      <c r="LIP186" s="12">
        <f>general_device_image.description</f>
        <v>0</v>
      </c>
      <c r="LIQ186" s="12">
        <f>general_device_image.description</f>
        <v>0</v>
      </c>
      <c r="LIR186" s="12">
        <f>general_device_image.description</f>
        <v>0</v>
      </c>
      <c r="LIS186" s="12">
        <f>general_device_image.description</f>
        <v>0</v>
      </c>
      <c r="LIT186" s="12">
        <f>general_device_image.description</f>
        <v>0</v>
      </c>
      <c r="LIU186" s="12">
        <f>general_device_image.description</f>
        <v>0</v>
      </c>
      <c r="LIV186" s="12">
        <f>general_device_image.description</f>
        <v>0</v>
      </c>
      <c r="LIW186" s="12">
        <f>general_device_image.description</f>
        <v>0</v>
      </c>
      <c r="LIX186" s="12">
        <f>general_device_image.description</f>
        <v>0</v>
      </c>
      <c r="LIY186" s="12">
        <f>general_device_image.description</f>
        <v>0</v>
      </c>
      <c r="LIZ186" s="12">
        <f>general_device_image.description</f>
        <v>0</v>
      </c>
      <c r="LJA186" s="12">
        <f>general_device_image.description</f>
        <v>0</v>
      </c>
      <c r="LJB186" s="12">
        <f>general_device_image.description</f>
        <v>0</v>
      </c>
      <c r="LJC186" s="12">
        <f>general_device_image.description</f>
        <v>0</v>
      </c>
      <c r="LJD186" s="12">
        <f>general_device_image.description</f>
        <v>0</v>
      </c>
      <c r="LJE186" s="12">
        <f>general_device_image.description</f>
        <v>0</v>
      </c>
      <c r="LJF186" s="12">
        <f>general_device_image.description</f>
        <v>0</v>
      </c>
      <c r="LJG186" s="12">
        <f>general_device_image.description</f>
        <v>0</v>
      </c>
      <c r="LJH186" s="12">
        <f>general_device_image.description</f>
        <v>0</v>
      </c>
      <c r="LJI186" s="12">
        <f>general_device_image.description</f>
        <v>0</v>
      </c>
      <c r="LJJ186" s="12">
        <f>general_device_image.description</f>
        <v>0</v>
      </c>
      <c r="LJK186" s="12">
        <f>general_device_image.description</f>
        <v>0</v>
      </c>
      <c r="LJL186" s="12">
        <f>general_device_image.description</f>
        <v>0</v>
      </c>
      <c r="LJM186" s="12">
        <f>general_device_image.description</f>
        <v>0</v>
      </c>
      <c r="LJN186" s="12">
        <f>general_device_image.description</f>
        <v>0</v>
      </c>
      <c r="LJO186" s="12">
        <f>general_device_image.description</f>
        <v>0</v>
      </c>
      <c r="LJP186" s="12">
        <f>general_device_image.description</f>
        <v>0</v>
      </c>
      <c r="LJQ186" s="12">
        <f>general_device_image.description</f>
        <v>0</v>
      </c>
      <c r="LJR186" s="12">
        <f>general_device_image.description</f>
        <v>0</v>
      </c>
      <c r="LJS186" s="12">
        <f>general_device_image.description</f>
        <v>0</v>
      </c>
      <c r="LJT186" s="12">
        <f>general_device_image.description</f>
        <v>0</v>
      </c>
      <c r="LJU186" s="12">
        <f>general_device_image.description</f>
        <v>0</v>
      </c>
      <c r="LJV186" s="12">
        <f>general_device_image.description</f>
        <v>0</v>
      </c>
      <c r="LJW186" s="12">
        <f>general_device_image.description</f>
        <v>0</v>
      </c>
      <c r="LJX186" s="12">
        <f>general_device_image.description</f>
        <v>0</v>
      </c>
      <c r="LJY186" s="12">
        <f>general_device_image.description</f>
        <v>0</v>
      </c>
      <c r="LJZ186" s="12">
        <f>general_device_image.description</f>
        <v>0</v>
      </c>
      <c r="LKA186" s="12">
        <f>general_device_image.description</f>
        <v>0</v>
      </c>
      <c r="LKB186" s="12">
        <f>general_device_image.description</f>
        <v>0</v>
      </c>
      <c r="LKC186" s="12">
        <f>general_device_image.description</f>
        <v>0</v>
      </c>
      <c r="LKD186" s="12">
        <f>general_device_image.description</f>
        <v>0</v>
      </c>
      <c r="LKE186" s="12">
        <f>general_device_image.description</f>
        <v>0</v>
      </c>
      <c r="LKF186" s="12">
        <f>general_device_image.description</f>
        <v>0</v>
      </c>
      <c r="LKG186" s="12">
        <f>general_device_image.description</f>
        <v>0</v>
      </c>
      <c r="LKH186" s="12">
        <f>general_device_image.description</f>
        <v>0</v>
      </c>
      <c r="LKI186" s="12">
        <f>general_device_image.description</f>
        <v>0</v>
      </c>
      <c r="LKJ186" s="12">
        <f>general_device_image.description</f>
        <v>0</v>
      </c>
      <c r="LKK186" s="12">
        <f>general_device_image.description</f>
        <v>0</v>
      </c>
      <c r="LKL186" s="12">
        <f>general_device_image.description</f>
        <v>0</v>
      </c>
      <c r="LKM186" s="12">
        <f>general_device_image.description</f>
        <v>0</v>
      </c>
      <c r="LKN186" s="12">
        <f>general_device_image.description</f>
        <v>0</v>
      </c>
      <c r="LKO186" s="12">
        <f>general_device_image.description</f>
        <v>0</v>
      </c>
      <c r="LKP186" s="12">
        <f>general_device_image.description</f>
        <v>0</v>
      </c>
      <c r="LKQ186" s="12">
        <f>general_device_image.description</f>
        <v>0</v>
      </c>
      <c r="LKR186" s="12">
        <f>general_device_image.description</f>
        <v>0</v>
      </c>
      <c r="LKS186" s="12">
        <f>general_device_image.description</f>
        <v>0</v>
      </c>
      <c r="LKT186" s="12">
        <f>general_device_image.description</f>
        <v>0</v>
      </c>
      <c r="LKU186" s="12">
        <f>general_device_image.description</f>
        <v>0</v>
      </c>
      <c r="LKV186" s="12">
        <f>general_device_image.description</f>
        <v>0</v>
      </c>
      <c r="LKW186" s="12">
        <f>general_device_image.description</f>
        <v>0</v>
      </c>
      <c r="LKX186" s="12">
        <f>general_device_image.description</f>
        <v>0</v>
      </c>
      <c r="LKY186" s="12">
        <f>general_device_image.description</f>
        <v>0</v>
      </c>
      <c r="LKZ186" s="12">
        <f>general_device_image.description</f>
        <v>0</v>
      </c>
      <c r="LLA186" s="12">
        <f>general_device_image.description</f>
        <v>0</v>
      </c>
      <c r="LLB186" s="12">
        <f>general_device_image.description</f>
        <v>0</v>
      </c>
      <c r="LLC186" s="12">
        <f>general_device_image.description</f>
        <v>0</v>
      </c>
      <c r="LLD186" s="12">
        <f>general_device_image.description</f>
        <v>0</v>
      </c>
      <c r="LLE186" s="12">
        <f>general_device_image.description</f>
        <v>0</v>
      </c>
      <c r="LLF186" s="12">
        <f>general_device_image.description</f>
        <v>0</v>
      </c>
      <c r="LLG186" s="12">
        <f>general_device_image.description</f>
        <v>0</v>
      </c>
      <c r="LLH186" s="12">
        <f>general_device_image.description</f>
        <v>0</v>
      </c>
      <c r="LLI186" s="12">
        <f>general_device_image.description</f>
        <v>0</v>
      </c>
      <c r="LLJ186" s="12">
        <f>general_device_image.description</f>
        <v>0</v>
      </c>
      <c r="LLK186" s="12">
        <f>general_device_image.description</f>
        <v>0</v>
      </c>
      <c r="LLL186" s="12">
        <f>general_device_image.description</f>
        <v>0</v>
      </c>
      <c r="LLM186" s="12">
        <f>general_device_image.description</f>
        <v>0</v>
      </c>
      <c r="LLN186" s="12">
        <f>general_device_image.description</f>
        <v>0</v>
      </c>
      <c r="LLO186" s="12">
        <f>general_device_image.description</f>
        <v>0</v>
      </c>
      <c r="LLP186" s="12">
        <f>general_device_image.description</f>
        <v>0</v>
      </c>
      <c r="LLQ186" s="12">
        <f>general_device_image.description</f>
        <v>0</v>
      </c>
      <c r="LLR186" s="12">
        <f>general_device_image.description</f>
        <v>0</v>
      </c>
      <c r="LLS186" s="12">
        <f>general_device_image.description</f>
        <v>0</v>
      </c>
      <c r="LLT186" s="12">
        <f>general_device_image.description</f>
        <v>0</v>
      </c>
      <c r="LLU186" s="12">
        <f>general_device_image.description</f>
        <v>0</v>
      </c>
      <c r="LLV186" s="12">
        <f>general_device_image.description</f>
        <v>0</v>
      </c>
      <c r="LLW186" s="12">
        <f>general_device_image.description</f>
        <v>0</v>
      </c>
      <c r="LLX186" s="12">
        <f>general_device_image.description</f>
        <v>0</v>
      </c>
      <c r="LLY186" s="12">
        <f>general_device_image.description</f>
        <v>0</v>
      </c>
      <c r="LLZ186" s="12">
        <f>general_device_image.description</f>
        <v>0</v>
      </c>
      <c r="LMA186" s="12">
        <f>general_device_image.description</f>
        <v>0</v>
      </c>
      <c r="LMB186" s="12">
        <f>general_device_image.description</f>
        <v>0</v>
      </c>
      <c r="LMC186" s="12">
        <f>general_device_image.description</f>
        <v>0</v>
      </c>
      <c r="LMD186" s="12">
        <f>general_device_image.description</f>
        <v>0</v>
      </c>
      <c r="LME186" s="12">
        <f>general_device_image.description</f>
        <v>0</v>
      </c>
      <c r="LMF186" s="12">
        <f>general_device_image.description</f>
        <v>0</v>
      </c>
      <c r="LMG186" s="12">
        <f>general_device_image.description</f>
        <v>0</v>
      </c>
      <c r="LMH186" s="12">
        <f>general_device_image.description</f>
        <v>0</v>
      </c>
      <c r="LMI186" s="12">
        <f>general_device_image.description</f>
        <v>0</v>
      </c>
      <c r="LMJ186" s="12">
        <f>general_device_image.description</f>
        <v>0</v>
      </c>
      <c r="LMK186" s="12">
        <f>general_device_image.description</f>
        <v>0</v>
      </c>
      <c r="LML186" s="12">
        <f>general_device_image.description</f>
        <v>0</v>
      </c>
      <c r="LMM186" s="12">
        <f>general_device_image.description</f>
        <v>0</v>
      </c>
      <c r="LMN186" s="12">
        <f>general_device_image.description</f>
        <v>0</v>
      </c>
      <c r="LMO186" s="12">
        <f>general_device_image.description</f>
        <v>0</v>
      </c>
      <c r="LMP186" s="12">
        <f>general_device_image.description</f>
        <v>0</v>
      </c>
      <c r="LMQ186" s="12">
        <f>general_device_image.description</f>
        <v>0</v>
      </c>
      <c r="LMR186" s="12">
        <f>general_device_image.description</f>
        <v>0</v>
      </c>
      <c r="LMS186" s="12">
        <f>general_device_image.description</f>
        <v>0</v>
      </c>
      <c r="LMT186" s="12">
        <f>general_device_image.description</f>
        <v>0</v>
      </c>
      <c r="LMU186" s="12">
        <f>general_device_image.description</f>
        <v>0</v>
      </c>
      <c r="LMV186" s="12">
        <f>general_device_image.description</f>
        <v>0</v>
      </c>
      <c r="LMW186" s="12">
        <f>general_device_image.description</f>
        <v>0</v>
      </c>
      <c r="LMX186" s="12">
        <f>general_device_image.description</f>
        <v>0</v>
      </c>
      <c r="LMY186" s="12">
        <f>general_device_image.description</f>
        <v>0</v>
      </c>
      <c r="LMZ186" s="12">
        <f>general_device_image.description</f>
        <v>0</v>
      </c>
      <c r="LNA186" s="12">
        <f>general_device_image.description</f>
        <v>0</v>
      </c>
      <c r="LNB186" s="12">
        <f>general_device_image.description</f>
        <v>0</v>
      </c>
      <c r="LNC186" s="12">
        <f>general_device_image.description</f>
        <v>0</v>
      </c>
      <c r="LND186" s="12">
        <f>general_device_image.description</f>
        <v>0</v>
      </c>
      <c r="LNE186" s="12">
        <f>general_device_image.description</f>
        <v>0</v>
      </c>
      <c r="LNF186" s="12">
        <f>general_device_image.description</f>
        <v>0</v>
      </c>
      <c r="LNG186" s="12">
        <f>general_device_image.description</f>
        <v>0</v>
      </c>
      <c r="LNH186" s="12">
        <f>general_device_image.description</f>
        <v>0</v>
      </c>
      <c r="LNI186" s="12">
        <f>general_device_image.description</f>
        <v>0</v>
      </c>
      <c r="LNJ186" s="12">
        <f>general_device_image.description</f>
        <v>0</v>
      </c>
      <c r="LNK186" s="12">
        <f>general_device_image.description</f>
        <v>0</v>
      </c>
      <c r="LNL186" s="12">
        <f>general_device_image.description</f>
        <v>0</v>
      </c>
      <c r="LNM186" s="12">
        <f>general_device_image.description</f>
        <v>0</v>
      </c>
      <c r="LNN186" s="12">
        <f>general_device_image.description</f>
        <v>0</v>
      </c>
      <c r="LNO186" s="12">
        <f>general_device_image.description</f>
        <v>0</v>
      </c>
      <c r="LNP186" s="12">
        <f>general_device_image.description</f>
        <v>0</v>
      </c>
      <c r="LNQ186" s="12">
        <f>general_device_image.description</f>
        <v>0</v>
      </c>
      <c r="LNR186" s="12">
        <f>general_device_image.description</f>
        <v>0</v>
      </c>
      <c r="LNS186" s="12">
        <f>general_device_image.description</f>
        <v>0</v>
      </c>
      <c r="LNT186" s="12">
        <f>general_device_image.description</f>
        <v>0</v>
      </c>
      <c r="LNU186" s="12">
        <f>general_device_image.description</f>
        <v>0</v>
      </c>
      <c r="LNV186" s="12">
        <f>general_device_image.description</f>
        <v>0</v>
      </c>
      <c r="LNW186" s="12">
        <f>general_device_image.description</f>
        <v>0</v>
      </c>
      <c r="LNX186" s="12">
        <f>general_device_image.description</f>
        <v>0</v>
      </c>
      <c r="LNY186" s="12">
        <f>general_device_image.description</f>
        <v>0</v>
      </c>
      <c r="LNZ186" s="12">
        <f>general_device_image.description</f>
        <v>0</v>
      </c>
      <c r="LOA186" s="12">
        <f>general_device_image.description</f>
        <v>0</v>
      </c>
      <c r="LOB186" s="12">
        <f>general_device_image.description</f>
        <v>0</v>
      </c>
      <c r="LOC186" s="12">
        <f>general_device_image.description</f>
        <v>0</v>
      </c>
      <c r="LOD186" s="12">
        <f>general_device_image.description</f>
        <v>0</v>
      </c>
      <c r="LOE186" s="12">
        <f>general_device_image.description</f>
        <v>0</v>
      </c>
      <c r="LOF186" s="12">
        <f>general_device_image.description</f>
        <v>0</v>
      </c>
      <c r="LOG186" s="12">
        <f>general_device_image.description</f>
        <v>0</v>
      </c>
      <c r="LOH186" s="12">
        <f>general_device_image.description</f>
        <v>0</v>
      </c>
      <c r="LOI186" s="12">
        <f>general_device_image.description</f>
        <v>0</v>
      </c>
      <c r="LOJ186" s="12">
        <f>general_device_image.description</f>
        <v>0</v>
      </c>
      <c r="LOK186" s="12">
        <f>general_device_image.description</f>
        <v>0</v>
      </c>
      <c r="LOL186" s="12">
        <f>general_device_image.description</f>
        <v>0</v>
      </c>
      <c r="LOM186" s="12">
        <f>general_device_image.description</f>
        <v>0</v>
      </c>
      <c r="LON186" s="12">
        <f>general_device_image.description</f>
        <v>0</v>
      </c>
      <c r="LOO186" s="12">
        <f>general_device_image.description</f>
        <v>0</v>
      </c>
      <c r="LOP186" s="12">
        <f>general_device_image.description</f>
        <v>0</v>
      </c>
      <c r="LOQ186" s="12">
        <f>general_device_image.description</f>
        <v>0</v>
      </c>
      <c r="LOR186" s="12">
        <f>general_device_image.description</f>
        <v>0</v>
      </c>
      <c r="LOS186" s="12">
        <f>general_device_image.description</f>
        <v>0</v>
      </c>
      <c r="LOT186" s="12">
        <f>general_device_image.description</f>
        <v>0</v>
      </c>
      <c r="LOU186" s="12">
        <f>general_device_image.description</f>
        <v>0</v>
      </c>
      <c r="LOV186" s="12">
        <f>general_device_image.description</f>
        <v>0</v>
      </c>
      <c r="LOW186" s="12">
        <f>general_device_image.description</f>
        <v>0</v>
      </c>
      <c r="LOX186" s="12">
        <f>general_device_image.description</f>
        <v>0</v>
      </c>
      <c r="LOY186" s="12">
        <f>general_device_image.description</f>
        <v>0</v>
      </c>
      <c r="LOZ186" s="12">
        <f>general_device_image.description</f>
        <v>0</v>
      </c>
      <c r="LPA186" s="12">
        <f>general_device_image.description</f>
        <v>0</v>
      </c>
      <c r="LPB186" s="12">
        <f>general_device_image.description</f>
        <v>0</v>
      </c>
      <c r="LPC186" s="12">
        <f>general_device_image.description</f>
        <v>0</v>
      </c>
      <c r="LPD186" s="12">
        <f>general_device_image.description</f>
        <v>0</v>
      </c>
      <c r="LPE186" s="12">
        <f>general_device_image.description</f>
        <v>0</v>
      </c>
      <c r="LPF186" s="12">
        <f>general_device_image.description</f>
        <v>0</v>
      </c>
      <c r="LPG186" s="12">
        <f>general_device_image.description</f>
        <v>0</v>
      </c>
      <c r="LPH186" s="12">
        <f>general_device_image.description</f>
        <v>0</v>
      </c>
      <c r="LPI186" s="12">
        <f>general_device_image.description</f>
        <v>0</v>
      </c>
      <c r="LPJ186" s="12">
        <f>general_device_image.description</f>
        <v>0</v>
      </c>
      <c r="LPK186" s="12">
        <f>general_device_image.description</f>
        <v>0</v>
      </c>
      <c r="LPL186" s="12">
        <f>general_device_image.description</f>
        <v>0</v>
      </c>
      <c r="LPM186" s="12">
        <f>general_device_image.description</f>
        <v>0</v>
      </c>
      <c r="LPN186" s="12">
        <f>general_device_image.description</f>
        <v>0</v>
      </c>
      <c r="LPO186" s="12">
        <f>general_device_image.description</f>
        <v>0</v>
      </c>
      <c r="LPP186" s="12">
        <f>general_device_image.description</f>
        <v>0</v>
      </c>
      <c r="LPQ186" s="12">
        <f>general_device_image.description</f>
        <v>0</v>
      </c>
      <c r="LPR186" s="12">
        <f>general_device_image.description</f>
        <v>0</v>
      </c>
      <c r="LPS186" s="12">
        <f>general_device_image.description</f>
        <v>0</v>
      </c>
      <c r="LPT186" s="12">
        <f>general_device_image.description</f>
        <v>0</v>
      </c>
      <c r="LPU186" s="12">
        <f>general_device_image.description</f>
        <v>0</v>
      </c>
      <c r="LPV186" s="12">
        <f>general_device_image.description</f>
        <v>0</v>
      </c>
      <c r="LPW186" s="12">
        <f>general_device_image.description</f>
        <v>0</v>
      </c>
      <c r="LPX186" s="12">
        <f>general_device_image.description</f>
        <v>0</v>
      </c>
      <c r="LPY186" s="12">
        <f>general_device_image.description</f>
        <v>0</v>
      </c>
      <c r="LPZ186" s="12">
        <f>general_device_image.description</f>
        <v>0</v>
      </c>
      <c r="LQA186" s="12">
        <f>general_device_image.description</f>
        <v>0</v>
      </c>
      <c r="LQB186" s="12">
        <f>general_device_image.description</f>
        <v>0</v>
      </c>
      <c r="LQC186" s="12">
        <f>general_device_image.description</f>
        <v>0</v>
      </c>
      <c r="LQD186" s="12">
        <f>general_device_image.description</f>
        <v>0</v>
      </c>
      <c r="LQE186" s="12">
        <f>general_device_image.description</f>
        <v>0</v>
      </c>
      <c r="LQF186" s="12">
        <f>general_device_image.description</f>
        <v>0</v>
      </c>
      <c r="LQG186" s="12">
        <f>general_device_image.description</f>
        <v>0</v>
      </c>
      <c r="LQH186" s="12">
        <f>general_device_image.description</f>
        <v>0</v>
      </c>
      <c r="LQI186" s="12">
        <f>general_device_image.description</f>
        <v>0</v>
      </c>
      <c r="LQJ186" s="12">
        <f>general_device_image.description</f>
        <v>0</v>
      </c>
      <c r="LQK186" s="12">
        <f>general_device_image.description</f>
        <v>0</v>
      </c>
      <c r="LQL186" s="12">
        <f>general_device_image.description</f>
        <v>0</v>
      </c>
      <c r="LQM186" s="12">
        <f>general_device_image.description</f>
        <v>0</v>
      </c>
      <c r="LQN186" s="12">
        <f>general_device_image.description</f>
        <v>0</v>
      </c>
      <c r="LQO186" s="12">
        <f>general_device_image.description</f>
        <v>0</v>
      </c>
      <c r="LQP186" s="12">
        <f>general_device_image.description</f>
        <v>0</v>
      </c>
      <c r="LQQ186" s="12">
        <f>general_device_image.description</f>
        <v>0</v>
      </c>
      <c r="LQR186" s="12">
        <f>general_device_image.description</f>
        <v>0</v>
      </c>
      <c r="LQS186" s="12">
        <f>general_device_image.description</f>
        <v>0</v>
      </c>
      <c r="LQT186" s="12">
        <f>general_device_image.description</f>
        <v>0</v>
      </c>
      <c r="LQU186" s="12">
        <f>general_device_image.description</f>
        <v>0</v>
      </c>
      <c r="LQV186" s="12">
        <f>general_device_image.description</f>
        <v>0</v>
      </c>
      <c r="LQW186" s="12">
        <f>general_device_image.description</f>
        <v>0</v>
      </c>
      <c r="LQX186" s="12">
        <f>general_device_image.description</f>
        <v>0</v>
      </c>
      <c r="LQY186" s="12">
        <f>general_device_image.description</f>
        <v>0</v>
      </c>
      <c r="LQZ186" s="12">
        <f>general_device_image.description</f>
        <v>0</v>
      </c>
      <c r="LRA186" s="12">
        <f>general_device_image.description</f>
        <v>0</v>
      </c>
      <c r="LRB186" s="12">
        <f>general_device_image.description</f>
        <v>0</v>
      </c>
      <c r="LRC186" s="12">
        <f>general_device_image.description</f>
        <v>0</v>
      </c>
      <c r="LRD186" s="12">
        <f>general_device_image.description</f>
        <v>0</v>
      </c>
      <c r="LRE186" s="12">
        <f>general_device_image.description</f>
        <v>0</v>
      </c>
      <c r="LRF186" s="12">
        <f>general_device_image.description</f>
        <v>0</v>
      </c>
      <c r="LRG186" s="12">
        <f>general_device_image.description</f>
        <v>0</v>
      </c>
      <c r="LRH186" s="12">
        <f>general_device_image.description</f>
        <v>0</v>
      </c>
      <c r="LRI186" s="12">
        <f>general_device_image.description</f>
        <v>0</v>
      </c>
      <c r="LRJ186" s="12">
        <f>general_device_image.description</f>
        <v>0</v>
      </c>
      <c r="LRK186" s="12">
        <f>general_device_image.description</f>
        <v>0</v>
      </c>
      <c r="LRL186" s="12">
        <f>general_device_image.description</f>
        <v>0</v>
      </c>
      <c r="LRM186" s="12">
        <f>general_device_image.description</f>
        <v>0</v>
      </c>
      <c r="LRN186" s="12">
        <f>general_device_image.description</f>
        <v>0</v>
      </c>
      <c r="LRO186" s="12">
        <f>general_device_image.description</f>
        <v>0</v>
      </c>
      <c r="LRP186" s="12">
        <f>general_device_image.description</f>
        <v>0</v>
      </c>
      <c r="LRQ186" s="12">
        <f>general_device_image.description</f>
        <v>0</v>
      </c>
      <c r="LRR186" s="12">
        <f>general_device_image.description</f>
        <v>0</v>
      </c>
      <c r="LRS186" s="12">
        <f>general_device_image.description</f>
        <v>0</v>
      </c>
      <c r="LRT186" s="12">
        <f>general_device_image.description</f>
        <v>0</v>
      </c>
      <c r="LRU186" s="12">
        <f>general_device_image.description</f>
        <v>0</v>
      </c>
      <c r="LRV186" s="12">
        <f>general_device_image.description</f>
        <v>0</v>
      </c>
      <c r="LRW186" s="12">
        <f>general_device_image.description</f>
        <v>0</v>
      </c>
      <c r="LRX186" s="12">
        <f>general_device_image.description</f>
        <v>0</v>
      </c>
      <c r="LRY186" s="12">
        <f>general_device_image.description</f>
        <v>0</v>
      </c>
      <c r="LRZ186" s="12">
        <f>general_device_image.description</f>
        <v>0</v>
      </c>
      <c r="LSA186" s="12">
        <f>general_device_image.description</f>
        <v>0</v>
      </c>
      <c r="LSB186" s="12">
        <f>general_device_image.description</f>
        <v>0</v>
      </c>
      <c r="LSC186" s="12">
        <f>general_device_image.description</f>
        <v>0</v>
      </c>
      <c r="LSD186" s="12">
        <f>general_device_image.description</f>
        <v>0</v>
      </c>
      <c r="LSE186" s="12">
        <f>general_device_image.description</f>
        <v>0</v>
      </c>
      <c r="LSF186" s="12">
        <f>general_device_image.description</f>
        <v>0</v>
      </c>
      <c r="LSG186" s="12">
        <f>general_device_image.description</f>
        <v>0</v>
      </c>
      <c r="LSH186" s="12">
        <f>general_device_image.description</f>
        <v>0</v>
      </c>
      <c r="LSI186" s="12">
        <f>general_device_image.description</f>
        <v>0</v>
      </c>
      <c r="LSJ186" s="12">
        <f>general_device_image.description</f>
        <v>0</v>
      </c>
      <c r="LSK186" s="12">
        <f>general_device_image.description</f>
        <v>0</v>
      </c>
      <c r="LSL186" s="12">
        <f>general_device_image.description</f>
        <v>0</v>
      </c>
      <c r="LSM186" s="12">
        <f>general_device_image.description</f>
        <v>0</v>
      </c>
      <c r="LSN186" s="12">
        <f>general_device_image.description</f>
        <v>0</v>
      </c>
      <c r="LSO186" s="12">
        <f>general_device_image.description</f>
        <v>0</v>
      </c>
      <c r="LSP186" s="12">
        <f>general_device_image.description</f>
        <v>0</v>
      </c>
      <c r="LSQ186" s="12">
        <f>general_device_image.description</f>
        <v>0</v>
      </c>
      <c r="LSR186" s="12">
        <f>general_device_image.description</f>
        <v>0</v>
      </c>
      <c r="LSS186" s="12">
        <f>general_device_image.description</f>
        <v>0</v>
      </c>
      <c r="LST186" s="12">
        <f>general_device_image.description</f>
        <v>0</v>
      </c>
      <c r="LSU186" s="12">
        <f>general_device_image.description</f>
        <v>0</v>
      </c>
      <c r="LSV186" s="12">
        <f>general_device_image.description</f>
        <v>0</v>
      </c>
      <c r="LSW186" s="12">
        <f>general_device_image.description</f>
        <v>0</v>
      </c>
      <c r="LSX186" s="12">
        <f>general_device_image.description</f>
        <v>0</v>
      </c>
      <c r="LSY186" s="12">
        <f>general_device_image.description</f>
        <v>0</v>
      </c>
      <c r="LSZ186" s="12">
        <f>general_device_image.description</f>
        <v>0</v>
      </c>
      <c r="LTA186" s="12">
        <f>general_device_image.description</f>
        <v>0</v>
      </c>
      <c r="LTB186" s="12">
        <f>general_device_image.description</f>
        <v>0</v>
      </c>
      <c r="LTC186" s="12">
        <f>general_device_image.description</f>
        <v>0</v>
      </c>
      <c r="LTD186" s="12">
        <f>general_device_image.description</f>
        <v>0</v>
      </c>
      <c r="LTE186" s="12">
        <f>general_device_image.description</f>
        <v>0</v>
      </c>
      <c r="LTF186" s="12">
        <f>general_device_image.description</f>
        <v>0</v>
      </c>
      <c r="LTG186" s="12">
        <f>general_device_image.description</f>
        <v>0</v>
      </c>
      <c r="LTH186" s="12">
        <f>general_device_image.description</f>
        <v>0</v>
      </c>
      <c r="LTI186" s="12">
        <f>general_device_image.description</f>
        <v>0</v>
      </c>
      <c r="LTJ186" s="12">
        <f>general_device_image.description</f>
        <v>0</v>
      </c>
      <c r="LTK186" s="12">
        <f>general_device_image.description</f>
        <v>0</v>
      </c>
      <c r="LTL186" s="12">
        <f>general_device_image.description</f>
        <v>0</v>
      </c>
      <c r="LTM186" s="12">
        <f>general_device_image.description</f>
        <v>0</v>
      </c>
      <c r="LTN186" s="12">
        <f>general_device_image.description</f>
        <v>0</v>
      </c>
      <c r="LTO186" s="12">
        <f>general_device_image.description</f>
        <v>0</v>
      </c>
      <c r="LTP186" s="12">
        <f>general_device_image.description</f>
        <v>0</v>
      </c>
      <c r="LTQ186" s="12">
        <f>general_device_image.description</f>
        <v>0</v>
      </c>
      <c r="LTR186" s="12">
        <f>general_device_image.description</f>
        <v>0</v>
      </c>
      <c r="LTS186" s="12">
        <f>general_device_image.description</f>
        <v>0</v>
      </c>
      <c r="LTT186" s="12">
        <f>general_device_image.description</f>
        <v>0</v>
      </c>
      <c r="LTU186" s="12">
        <f>general_device_image.description</f>
        <v>0</v>
      </c>
      <c r="LTV186" s="12">
        <f>general_device_image.description</f>
        <v>0</v>
      </c>
      <c r="LTW186" s="12">
        <f>general_device_image.description</f>
        <v>0</v>
      </c>
      <c r="LTX186" s="12">
        <f>general_device_image.description</f>
        <v>0</v>
      </c>
      <c r="LTY186" s="12">
        <f>general_device_image.description</f>
        <v>0</v>
      </c>
      <c r="LTZ186" s="12">
        <f>general_device_image.description</f>
        <v>0</v>
      </c>
      <c r="LUA186" s="12">
        <f>general_device_image.description</f>
        <v>0</v>
      </c>
      <c r="LUB186" s="12">
        <f>general_device_image.description</f>
        <v>0</v>
      </c>
      <c r="LUC186" s="12">
        <f>general_device_image.description</f>
        <v>0</v>
      </c>
      <c r="LUD186" s="12">
        <f>general_device_image.description</f>
        <v>0</v>
      </c>
      <c r="LUE186" s="12">
        <f>general_device_image.description</f>
        <v>0</v>
      </c>
      <c r="LUF186" s="12">
        <f>general_device_image.description</f>
        <v>0</v>
      </c>
      <c r="LUG186" s="12">
        <f>general_device_image.description</f>
        <v>0</v>
      </c>
      <c r="LUH186" s="12">
        <f>general_device_image.description</f>
        <v>0</v>
      </c>
      <c r="LUI186" s="12">
        <f>general_device_image.description</f>
        <v>0</v>
      </c>
      <c r="LUJ186" s="12">
        <f>general_device_image.description</f>
        <v>0</v>
      </c>
      <c r="LUK186" s="12">
        <f>general_device_image.description</f>
        <v>0</v>
      </c>
      <c r="LUL186" s="12">
        <f>general_device_image.description</f>
        <v>0</v>
      </c>
      <c r="LUM186" s="12">
        <f>general_device_image.description</f>
        <v>0</v>
      </c>
      <c r="LUN186" s="12">
        <f>general_device_image.description</f>
        <v>0</v>
      </c>
      <c r="LUO186" s="12">
        <f>general_device_image.description</f>
        <v>0</v>
      </c>
      <c r="LUP186" s="12">
        <f>general_device_image.description</f>
        <v>0</v>
      </c>
      <c r="LUQ186" s="12">
        <f>general_device_image.description</f>
        <v>0</v>
      </c>
      <c r="LUR186" s="12">
        <f>general_device_image.description</f>
        <v>0</v>
      </c>
      <c r="LUS186" s="12">
        <f>general_device_image.description</f>
        <v>0</v>
      </c>
      <c r="LUT186" s="12">
        <f>general_device_image.description</f>
        <v>0</v>
      </c>
      <c r="LUU186" s="12">
        <f>general_device_image.description</f>
        <v>0</v>
      </c>
      <c r="LUV186" s="12">
        <f>general_device_image.description</f>
        <v>0</v>
      </c>
      <c r="LUW186" s="12">
        <f>general_device_image.description</f>
        <v>0</v>
      </c>
      <c r="LUX186" s="12">
        <f>general_device_image.description</f>
        <v>0</v>
      </c>
      <c r="LUY186" s="12">
        <f>general_device_image.description</f>
        <v>0</v>
      </c>
      <c r="LUZ186" s="12">
        <f>general_device_image.description</f>
        <v>0</v>
      </c>
      <c r="LVA186" s="12">
        <f>general_device_image.description</f>
        <v>0</v>
      </c>
      <c r="LVB186" s="12">
        <f>general_device_image.description</f>
        <v>0</v>
      </c>
      <c r="LVC186" s="12">
        <f>general_device_image.description</f>
        <v>0</v>
      </c>
      <c r="LVD186" s="12">
        <f>general_device_image.description</f>
        <v>0</v>
      </c>
      <c r="LVE186" s="12">
        <f>general_device_image.description</f>
        <v>0</v>
      </c>
      <c r="LVF186" s="12">
        <f>general_device_image.description</f>
        <v>0</v>
      </c>
      <c r="LVG186" s="12">
        <f>general_device_image.description</f>
        <v>0</v>
      </c>
      <c r="LVH186" s="12">
        <f>general_device_image.description</f>
        <v>0</v>
      </c>
      <c r="LVI186" s="12">
        <f>general_device_image.description</f>
        <v>0</v>
      </c>
      <c r="LVJ186" s="12">
        <f>general_device_image.description</f>
        <v>0</v>
      </c>
      <c r="LVK186" s="12">
        <f>general_device_image.description</f>
        <v>0</v>
      </c>
      <c r="LVL186" s="12">
        <f>general_device_image.description</f>
        <v>0</v>
      </c>
      <c r="LVM186" s="12">
        <f>general_device_image.description</f>
        <v>0</v>
      </c>
      <c r="LVN186" s="12">
        <f>general_device_image.description</f>
        <v>0</v>
      </c>
      <c r="LVO186" s="12">
        <f>general_device_image.description</f>
        <v>0</v>
      </c>
      <c r="LVP186" s="12">
        <f>general_device_image.description</f>
        <v>0</v>
      </c>
      <c r="LVQ186" s="12">
        <f>general_device_image.description</f>
        <v>0</v>
      </c>
      <c r="LVR186" s="12">
        <f>general_device_image.description</f>
        <v>0</v>
      </c>
      <c r="LVS186" s="12">
        <f>general_device_image.description</f>
        <v>0</v>
      </c>
      <c r="LVT186" s="12">
        <f>general_device_image.description</f>
        <v>0</v>
      </c>
      <c r="LVU186" s="12">
        <f>general_device_image.description</f>
        <v>0</v>
      </c>
      <c r="LVV186" s="12">
        <f>general_device_image.description</f>
        <v>0</v>
      </c>
      <c r="LVW186" s="12">
        <f>general_device_image.description</f>
        <v>0</v>
      </c>
      <c r="LVX186" s="12">
        <f>general_device_image.description</f>
        <v>0</v>
      </c>
      <c r="LVY186" s="12">
        <f>general_device_image.description</f>
        <v>0</v>
      </c>
      <c r="LVZ186" s="12">
        <f>general_device_image.description</f>
        <v>0</v>
      </c>
      <c r="LWA186" s="12">
        <f>general_device_image.description</f>
        <v>0</v>
      </c>
      <c r="LWB186" s="12">
        <f>general_device_image.description</f>
        <v>0</v>
      </c>
      <c r="LWC186" s="12">
        <f>general_device_image.description</f>
        <v>0</v>
      </c>
      <c r="LWD186" s="12">
        <f>general_device_image.description</f>
        <v>0</v>
      </c>
      <c r="LWE186" s="12">
        <f>general_device_image.description</f>
        <v>0</v>
      </c>
      <c r="LWF186" s="12">
        <f>general_device_image.description</f>
        <v>0</v>
      </c>
      <c r="LWG186" s="12">
        <f>general_device_image.description</f>
        <v>0</v>
      </c>
      <c r="LWH186" s="12">
        <f>general_device_image.description</f>
        <v>0</v>
      </c>
      <c r="LWI186" s="12">
        <f>general_device_image.description</f>
        <v>0</v>
      </c>
      <c r="LWJ186" s="12">
        <f>general_device_image.description</f>
        <v>0</v>
      </c>
      <c r="LWK186" s="12">
        <f>general_device_image.description</f>
        <v>0</v>
      </c>
      <c r="LWL186" s="12">
        <f>general_device_image.description</f>
        <v>0</v>
      </c>
      <c r="LWM186" s="12">
        <f>general_device_image.description</f>
        <v>0</v>
      </c>
      <c r="LWN186" s="12">
        <f>general_device_image.description</f>
        <v>0</v>
      </c>
      <c r="LWO186" s="12">
        <f>general_device_image.description</f>
        <v>0</v>
      </c>
      <c r="LWP186" s="12">
        <f>general_device_image.description</f>
        <v>0</v>
      </c>
      <c r="LWQ186" s="12">
        <f>general_device_image.description</f>
        <v>0</v>
      </c>
      <c r="LWR186" s="12">
        <f>general_device_image.description</f>
        <v>0</v>
      </c>
      <c r="LWS186" s="12">
        <f>general_device_image.description</f>
        <v>0</v>
      </c>
      <c r="LWT186" s="12">
        <f>general_device_image.description</f>
        <v>0</v>
      </c>
      <c r="LWU186" s="12">
        <f>general_device_image.description</f>
        <v>0</v>
      </c>
      <c r="LWV186" s="12">
        <f>general_device_image.description</f>
        <v>0</v>
      </c>
      <c r="LWW186" s="12">
        <f>general_device_image.description</f>
        <v>0</v>
      </c>
      <c r="LWX186" s="12">
        <f>general_device_image.description</f>
        <v>0</v>
      </c>
      <c r="LWY186" s="12">
        <f>general_device_image.description</f>
        <v>0</v>
      </c>
      <c r="LWZ186" s="12">
        <f>general_device_image.description</f>
        <v>0</v>
      </c>
      <c r="LXA186" s="12">
        <f>general_device_image.description</f>
        <v>0</v>
      </c>
      <c r="LXB186" s="12">
        <f>general_device_image.description</f>
        <v>0</v>
      </c>
      <c r="LXC186" s="12">
        <f>general_device_image.description</f>
        <v>0</v>
      </c>
      <c r="LXD186" s="12">
        <f>general_device_image.description</f>
        <v>0</v>
      </c>
      <c r="LXE186" s="12">
        <f>general_device_image.description</f>
        <v>0</v>
      </c>
      <c r="LXF186" s="12">
        <f>general_device_image.description</f>
        <v>0</v>
      </c>
      <c r="LXG186" s="12">
        <f>general_device_image.description</f>
        <v>0</v>
      </c>
      <c r="LXH186" s="12">
        <f>general_device_image.description</f>
        <v>0</v>
      </c>
      <c r="LXI186" s="12">
        <f>general_device_image.description</f>
        <v>0</v>
      </c>
      <c r="LXJ186" s="12">
        <f>general_device_image.description</f>
        <v>0</v>
      </c>
      <c r="LXK186" s="12">
        <f>general_device_image.description</f>
        <v>0</v>
      </c>
      <c r="LXL186" s="12">
        <f>general_device_image.description</f>
        <v>0</v>
      </c>
      <c r="LXM186" s="12">
        <f>general_device_image.description</f>
        <v>0</v>
      </c>
      <c r="LXN186" s="12">
        <f>general_device_image.description</f>
        <v>0</v>
      </c>
      <c r="LXO186" s="12">
        <f>general_device_image.description</f>
        <v>0</v>
      </c>
      <c r="LXP186" s="12">
        <f>general_device_image.description</f>
        <v>0</v>
      </c>
      <c r="LXQ186" s="12">
        <f>general_device_image.description</f>
        <v>0</v>
      </c>
      <c r="LXR186" s="12">
        <f>general_device_image.description</f>
        <v>0</v>
      </c>
      <c r="LXS186" s="12">
        <f>general_device_image.description</f>
        <v>0</v>
      </c>
      <c r="LXT186" s="12">
        <f>general_device_image.description</f>
        <v>0</v>
      </c>
      <c r="LXU186" s="12">
        <f>general_device_image.description</f>
        <v>0</v>
      </c>
      <c r="LXV186" s="12">
        <f>general_device_image.description</f>
        <v>0</v>
      </c>
      <c r="LXW186" s="12">
        <f>general_device_image.description</f>
        <v>0</v>
      </c>
      <c r="LXX186" s="12">
        <f>general_device_image.description</f>
        <v>0</v>
      </c>
      <c r="LXY186" s="12">
        <f>general_device_image.description</f>
        <v>0</v>
      </c>
      <c r="LXZ186" s="12">
        <f>general_device_image.description</f>
        <v>0</v>
      </c>
      <c r="LYA186" s="12">
        <f>general_device_image.description</f>
        <v>0</v>
      </c>
      <c r="LYB186" s="12">
        <f>general_device_image.description</f>
        <v>0</v>
      </c>
      <c r="LYC186" s="12">
        <f>general_device_image.description</f>
        <v>0</v>
      </c>
      <c r="LYD186" s="12">
        <f>general_device_image.description</f>
        <v>0</v>
      </c>
      <c r="LYE186" s="12">
        <f>general_device_image.description</f>
        <v>0</v>
      </c>
      <c r="LYF186" s="12">
        <f>general_device_image.description</f>
        <v>0</v>
      </c>
      <c r="LYG186" s="12">
        <f>general_device_image.description</f>
        <v>0</v>
      </c>
      <c r="LYH186" s="12">
        <f>general_device_image.description</f>
        <v>0</v>
      </c>
      <c r="LYI186" s="12">
        <f>general_device_image.description</f>
        <v>0</v>
      </c>
      <c r="LYJ186" s="12">
        <f>general_device_image.description</f>
        <v>0</v>
      </c>
      <c r="LYK186" s="12">
        <f>general_device_image.description</f>
        <v>0</v>
      </c>
      <c r="LYL186" s="12">
        <f>general_device_image.description</f>
        <v>0</v>
      </c>
      <c r="LYM186" s="12">
        <f>general_device_image.description</f>
        <v>0</v>
      </c>
      <c r="LYN186" s="12">
        <f>general_device_image.description</f>
        <v>0</v>
      </c>
      <c r="LYO186" s="12">
        <f>general_device_image.description</f>
        <v>0</v>
      </c>
      <c r="LYP186" s="12">
        <f>general_device_image.description</f>
        <v>0</v>
      </c>
      <c r="LYQ186" s="12">
        <f>general_device_image.description</f>
        <v>0</v>
      </c>
      <c r="LYR186" s="12">
        <f>general_device_image.description</f>
        <v>0</v>
      </c>
      <c r="LYS186" s="12">
        <f>general_device_image.description</f>
        <v>0</v>
      </c>
      <c r="LYT186" s="12">
        <f>general_device_image.description</f>
        <v>0</v>
      </c>
      <c r="LYU186" s="12">
        <f>general_device_image.description</f>
        <v>0</v>
      </c>
      <c r="LYV186" s="12">
        <f>general_device_image.description</f>
        <v>0</v>
      </c>
      <c r="LYW186" s="12">
        <f>general_device_image.description</f>
        <v>0</v>
      </c>
      <c r="LYX186" s="12">
        <f>general_device_image.description</f>
        <v>0</v>
      </c>
      <c r="LYY186" s="12">
        <f>general_device_image.description</f>
        <v>0</v>
      </c>
      <c r="LYZ186" s="12">
        <f>general_device_image.description</f>
        <v>0</v>
      </c>
      <c r="LZA186" s="12">
        <f>general_device_image.description</f>
        <v>0</v>
      </c>
      <c r="LZB186" s="12">
        <f>general_device_image.description</f>
        <v>0</v>
      </c>
      <c r="LZC186" s="12">
        <f>general_device_image.description</f>
        <v>0</v>
      </c>
      <c r="LZD186" s="12">
        <f>general_device_image.description</f>
        <v>0</v>
      </c>
      <c r="LZE186" s="12">
        <f>general_device_image.description</f>
        <v>0</v>
      </c>
      <c r="LZF186" s="12">
        <f>general_device_image.description</f>
        <v>0</v>
      </c>
      <c r="LZG186" s="12">
        <f>general_device_image.description</f>
        <v>0</v>
      </c>
      <c r="LZH186" s="12">
        <f>general_device_image.description</f>
        <v>0</v>
      </c>
      <c r="LZI186" s="12">
        <f>general_device_image.description</f>
        <v>0</v>
      </c>
      <c r="LZJ186" s="12">
        <f>general_device_image.description</f>
        <v>0</v>
      </c>
      <c r="LZK186" s="12">
        <f>general_device_image.description</f>
        <v>0</v>
      </c>
      <c r="LZL186" s="12">
        <f>general_device_image.description</f>
        <v>0</v>
      </c>
      <c r="LZM186" s="12">
        <f>general_device_image.description</f>
        <v>0</v>
      </c>
      <c r="LZN186" s="12">
        <f>general_device_image.description</f>
        <v>0</v>
      </c>
      <c r="LZO186" s="12">
        <f>general_device_image.description</f>
        <v>0</v>
      </c>
      <c r="LZP186" s="12">
        <f>general_device_image.description</f>
        <v>0</v>
      </c>
      <c r="LZQ186" s="12">
        <f>general_device_image.description</f>
        <v>0</v>
      </c>
      <c r="LZR186" s="12">
        <f>general_device_image.description</f>
        <v>0</v>
      </c>
      <c r="LZS186" s="12">
        <f>general_device_image.description</f>
        <v>0</v>
      </c>
      <c r="LZT186" s="12">
        <f>general_device_image.description</f>
        <v>0</v>
      </c>
      <c r="LZU186" s="12">
        <f>general_device_image.description</f>
        <v>0</v>
      </c>
      <c r="LZV186" s="12">
        <f>general_device_image.description</f>
        <v>0</v>
      </c>
      <c r="LZW186" s="12">
        <f>general_device_image.description</f>
        <v>0</v>
      </c>
      <c r="LZX186" s="12">
        <f>general_device_image.description</f>
        <v>0</v>
      </c>
      <c r="LZY186" s="12">
        <f>general_device_image.description</f>
        <v>0</v>
      </c>
      <c r="LZZ186" s="12">
        <f>general_device_image.description</f>
        <v>0</v>
      </c>
      <c r="MAA186" s="12">
        <f>general_device_image.description</f>
        <v>0</v>
      </c>
      <c r="MAB186" s="12">
        <f>general_device_image.description</f>
        <v>0</v>
      </c>
      <c r="MAC186" s="12">
        <f>general_device_image.description</f>
        <v>0</v>
      </c>
      <c r="MAD186" s="12">
        <f>general_device_image.description</f>
        <v>0</v>
      </c>
      <c r="MAE186" s="12">
        <f>general_device_image.description</f>
        <v>0</v>
      </c>
      <c r="MAF186" s="12">
        <f>general_device_image.description</f>
        <v>0</v>
      </c>
      <c r="MAG186" s="12">
        <f>general_device_image.description</f>
        <v>0</v>
      </c>
      <c r="MAH186" s="12">
        <f>general_device_image.description</f>
        <v>0</v>
      </c>
      <c r="MAI186" s="12">
        <f>general_device_image.description</f>
        <v>0</v>
      </c>
      <c r="MAJ186" s="12">
        <f>general_device_image.description</f>
        <v>0</v>
      </c>
      <c r="MAK186" s="12">
        <f>general_device_image.description</f>
        <v>0</v>
      </c>
      <c r="MAL186" s="12">
        <f>general_device_image.description</f>
        <v>0</v>
      </c>
      <c r="MAM186" s="12">
        <f>general_device_image.description</f>
        <v>0</v>
      </c>
      <c r="MAN186" s="12">
        <f>general_device_image.description</f>
        <v>0</v>
      </c>
      <c r="MAO186" s="12">
        <f>general_device_image.description</f>
        <v>0</v>
      </c>
      <c r="MAP186" s="12">
        <f>general_device_image.description</f>
        <v>0</v>
      </c>
      <c r="MAQ186" s="12">
        <f>general_device_image.description</f>
        <v>0</v>
      </c>
      <c r="MAR186" s="12">
        <f>general_device_image.description</f>
        <v>0</v>
      </c>
      <c r="MAS186" s="12">
        <f>general_device_image.description</f>
        <v>0</v>
      </c>
      <c r="MAT186" s="12">
        <f>general_device_image.description</f>
        <v>0</v>
      </c>
      <c r="MAU186" s="12">
        <f>general_device_image.description</f>
        <v>0</v>
      </c>
      <c r="MAV186" s="12">
        <f>general_device_image.description</f>
        <v>0</v>
      </c>
      <c r="MAW186" s="12">
        <f>general_device_image.description</f>
        <v>0</v>
      </c>
      <c r="MAX186" s="12">
        <f>general_device_image.description</f>
        <v>0</v>
      </c>
      <c r="MAY186" s="12">
        <f>general_device_image.description</f>
        <v>0</v>
      </c>
      <c r="MAZ186" s="12">
        <f>general_device_image.description</f>
        <v>0</v>
      </c>
      <c r="MBA186" s="12">
        <f>general_device_image.description</f>
        <v>0</v>
      </c>
      <c r="MBB186" s="12">
        <f>general_device_image.description</f>
        <v>0</v>
      </c>
      <c r="MBC186" s="12">
        <f>general_device_image.description</f>
        <v>0</v>
      </c>
      <c r="MBD186" s="12">
        <f>general_device_image.description</f>
        <v>0</v>
      </c>
      <c r="MBE186" s="12">
        <f>general_device_image.description</f>
        <v>0</v>
      </c>
      <c r="MBF186" s="12">
        <f>general_device_image.description</f>
        <v>0</v>
      </c>
      <c r="MBG186" s="12">
        <f>general_device_image.description</f>
        <v>0</v>
      </c>
      <c r="MBH186" s="12">
        <f>general_device_image.description</f>
        <v>0</v>
      </c>
      <c r="MBI186" s="12">
        <f>general_device_image.description</f>
        <v>0</v>
      </c>
      <c r="MBJ186" s="12">
        <f>general_device_image.description</f>
        <v>0</v>
      </c>
      <c r="MBK186" s="12">
        <f>general_device_image.description</f>
        <v>0</v>
      </c>
      <c r="MBL186" s="12">
        <f>general_device_image.description</f>
        <v>0</v>
      </c>
      <c r="MBM186" s="12">
        <f>general_device_image.description</f>
        <v>0</v>
      </c>
      <c r="MBN186" s="12">
        <f>general_device_image.description</f>
        <v>0</v>
      </c>
      <c r="MBO186" s="12">
        <f>general_device_image.description</f>
        <v>0</v>
      </c>
      <c r="MBP186" s="12">
        <f>general_device_image.description</f>
        <v>0</v>
      </c>
      <c r="MBQ186" s="12">
        <f>general_device_image.description</f>
        <v>0</v>
      </c>
      <c r="MBR186" s="12">
        <f>general_device_image.description</f>
        <v>0</v>
      </c>
      <c r="MBS186" s="12">
        <f>general_device_image.description</f>
        <v>0</v>
      </c>
      <c r="MBT186" s="12">
        <f>general_device_image.description</f>
        <v>0</v>
      </c>
      <c r="MBU186" s="12">
        <f>general_device_image.description</f>
        <v>0</v>
      </c>
      <c r="MBV186" s="12">
        <f>general_device_image.description</f>
        <v>0</v>
      </c>
      <c r="MBW186" s="12">
        <f>general_device_image.description</f>
        <v>0</v>
      </c>
      <c r="MBX186" s="12">
        <f>general_device_image.description</f>
        <v>0</v>
      </c>
      <c r="MBY186" s="12">
        <f>general_device_image.description</f>
        <v>0</v>
      </c>
      <c r="MBZ186" s="12">
        <f>general_device_image.description</f>
        <v>0</v>
      </c>
      <c r="MCA186" s="12">
        <f>general_device_image.description</f>
        <v>0</v>
      </c>
      <c r="MCB186" s="12">
        <f>general_device_image.description</f>
        <v>0</v>
      </c>
      <c r="MCC186" s="12">
        <f>general_device_image.description</f>
        <v>0</v>
      </c>
      <c r="MCD186" s="12">
        <f>general_device_image.description</f>
        <v>0</v>
      </c>
      <c r="MCE186" s="12">
        <f>general_device_image.description</f>
        <v>0</v>
      </c>
      <c r="MCF186" s="12">
        <f>general_device_image.description</f>
        <v>0</v>
      </c>
      <c r="MCG186" s="12">
        <f>general_device_image.description</f>
        <v>0</v>
      </c>
      <c r="MCH186" s="12">
        <f>general_device_image.description</f>
        <v>0</v>
      </c>
      <c r="MCI186" s="12">
        <f>general_device_image.description</f>
        <v>0</v>
      </c>
      <c r="MCJ186" s="12">
        <f>general_device_image.description</f>
        <v>0</v>
      </c>
      <c r="MCK186" s="12">
        <f>general_device_image.description</f>
        <v>0</v>
      </c>
      <c r="MCL186" s="12">
        <f>general_device_image.description</f>
        <v>0</v>
      </c>
      <c r="MCM186" s="12">
        <f>general_device_image.description</f>
        <v>0</v>
      </c>
      <c r="MCN186" s="12">
        <f>general_device_image.description</f>
        <v>0</v>
      </c>
      <c r="MCO186" s="12">
        <f>general_device_image.description</f>
        <v>0</v>
      </c>
      <c r="MCP186" s="12">
        <f>general_device_image.description</f>
        <v>0</v>
      </c>
      <c r="MCQ186" s="12">
        <f>general_device_image.description</f>
        <v>0</v>
      </c>
      <c r="MCR186" s="12">
        <f>general_device_image.description</f>
        <v>0</v>
      </c>
      <c r="MCS186" s="12">
        <f>general_device_image.description</f>
        <v>0</v>
      </c>
      <c r="MCT186" s="12">
        <f>general_device_image.description</f>
        <v>0</v>
      </c>
      <c r="MCU186" s="12">
        <f>general_device_image.description</f>
        <v>0</v>
      </c>
      <c r="MCV186" s="12">
        <f>general_device_image.description</f>
        <v>0</v>
      </c>
      <c r="MCW186" s="12">
        <f>general_device_image.description</f>
        <v>0</v>
      </c>
      <c r="MCX186" s="12">
        <f>general_device_image.description</f>
        <v>0</v>
      </c>
      <c r="MCY186" s="12">
        <f>general_device_image.description</f>
        <v>0</v>
      </c>
      <c r="MCZ186" s="12">
        <f>general_device_image.description</f>
        <v>0</v>
      </c>
      <c r="MDA186" s="12">
        <f>general_device_image.description</f>
        <v>0</v>
      </c>
      <c r="MDB186" s="12">
        <f>general_device_image.description</f>
        <v>0</v>
      </c>
      <c r="MDC186" s="12">
        <f>general_device_image.description</f>
        <v>0</v>
      </c>
      <c r="MDD186" s="12">
        <f>general_device_image.description</f>
        <v>0</v>
      </c>
      <c r="MDE186" s="12">
        <f>general_device_image.description</f>
        <v>0</v>
      </c>
      <c r="MDF186" s="12">
        <f>general_device_image.description</f>
        <v>0</v>
      </c>
      <c r="MDG186" s="12">
        <f>general_device_image.description</f>
        <v>0</v>
      </c>
      <c r="MDH186" s="12">
        <f>general_device_image.description</f>
        <v>0</v>
      </c>
      <c r="MDI186" s="12">
        <f>general_device_image.description</f>
        <v>0</v>
      </c>
      <c r="MDJ186" s="12">
        <f>general_device_image.description</f>
        <v>0</v>
      </c>
      <c r="MDK186" s="12">
        <f>general_device_image.description</f>
        <v>0</v>
      </c>
      <c r="MDL186" s="12">
        <f>general_device_image.description</f>
        <v>0</v>
      </c>
      <c r="MDM186" s="12">
        <f>general_device_image.description</f>
        <v>0</v>
      </c>
      <c r="MDN186" s="12">
        <f>general_device_image.description</f>
        <v>0</v>
      </c>
      <c r="MDO186" s="12">
        <f>general_device_image.description</f>
        <v>0</v>
      </c>
      <c r="MDP186" s="12">
        <f>general_device_image.description</f>
        <v>0</v>
      </c>
      <c r="MDQ186" s="12">
        <f>general_device_image.description</f>
        <v>0</v>
      </c>
      <c r="MDR186" s="12">
        <f>general_device_image.description</f>
        <v>0</v>
      </c>
      <c r="MDS186" s="12">
        <f>general_device_image.description</f>
        <v>0</v>
      </c>
      <c r="MDT186" s="12">
        <f>general_device_image.description</f>
        <v>0</v>
      </c>
      <c r="MDU186" s="12">
        <f>general_device_image.description</f>
        <v>0</v>
      </c>
      <c r="MDV186" s="12">
        <f>general_device_image.description</f>
        <v>0</v>
      </c>
      <c r="MDW186" s="12">
        <f>general_device_image.description</f>
        <v>0</v>
      </c>
      <c r="MDX186" s="12">
        <f>general_device_image.description</f>
        <v>0</v>
      </c>
      <c r="MDY186" s="12">
        <f>general_device_image.description</f>
        <v>0</v>
      </c>
      <c r="MDZ186" s="12">
        <f>general_device_image.description</f>
        <v>0</v>
      </c>
      <c r="MEA186" s="12">
        <f>general_device_image.description</f>
        <v>0</v>
      </c>
      <c r="MEB186" s="12">
        <f>general_device_image.description</f>
        <v>0</v>
      </c>
      <c r="MEC186" s="12">
        <f>general_device_image.description</f>
        <v>0</v>
      </c>
      <c r="MED186" s="12">
        <f>general_device_image.description</f>
        <v>0</v>
      </c>
      <c r="MEE186" s="12">
        <f>general_device_image.description</f>
        <v>0</v>
      </c>
      <c r="MEF186" s="12">
        <f>general_device_image.description</f>
        <v>0</v>
      </c>
      <c r="MEG186" s="12">
        <f>general_device_image.description</f>
        <v>0</v>
      </c>
      <c r="MEH186" s="12">
        <f>general_device_image.description</f>
        <v>0</v>
      </c>
      <c r="MEI186" s="12">
        <f>general_device_image.description</f>
        <v>0</v>
      </c>
      <c r="MEJ186" s="12">
        <f>general_device_image.description</f>
        <v>0</v>
      </c>
      <c r="MEK186" s="12">
        <f>general_device_image.description</f>
        <v>0</v>
      </c>
      <c r="MEL186" s="12">
        <f>general_device_image.description</f>
        <v>0</v>
      </c>
      <c r="MEM186" s="12">
        <f>general_device_image.description</f>
        <v>0</v>
      </c>
      <c r="MEN186" s="12">
        <f>general_device_image.description</f>
        <v>0</v>
      </c>
      <c r="MEO186" s="12">
        <f>general_device_image.description</f>
        <v>0</v>
      </c>
      <c r="MEP186" s="12">
        <f>general_device_image.description</f>
        <v>0</v>
      </c>
      <c r="MEQ186" s="12">
        <f>general_device_image.description</f>
        <v>0</v>
      </c>
      <c r="MER186" s="12">
        <f>general_device_image.description</f>
        <v>0</v>
      </c>
      <c r="MES186" s="12">
        <f>general_device_image.description</f>
        <v>0</v>
      </c>
      <c r="MET186" s="12">
        <f>general_device_image.description</f>
        <v>0</v>
      </c>
      <c r="MEU186" s="12">
        <f>general_device_image.description</f>
        <v>0</v>
      </c>
      <c r="MEV186" s="12">
        <f>general_device_image.description</f>
        <v>0</v>
      </c>
      <c r="MEW186" s="12">
        <f>general_device_image.description</f>
        <v>0</v>
      </c>
      <c r="MEX186" s="12">
        <f>general_device_image.description</f>
        <v>0</v>
      </c>
      <c r="MEY186" s="12">
        <f>general_device_image.description</f>
        <v>0</v>
      </c>
      <c r="MEZ186" s="12">
        <f>general_device_image.description</f>
        <v>0</v>
      </c>
      <c r="MFA186" s="12">
        <f>general_device_image.description</f>
        <v>0</v>
      </c>
      <c r="MFB186" s="12">
        <f>general_device_image.description</f>
        <v>0</v>
      </c>
      <c r="MFC186" s="12">
        <f>general_device_image.description</f>
        <v>0</v>
      </c>
      <c r="MFD186" s="12">
        <f>general_device_image.description</f>
        <v>0</v>
      </c>
      <c r="MFE186" s="12">
        <f>general_device_image.description</f>
        <v>0</v>
      </c>
      <c r="MFF186" s="12">
        <f>general_device_image.description</f>
        <v>0</v>
      </c>
      <c r="MFG186" s="12">
        <f>general_device_image.description</f>
        <v>0</v>
      </c>
      <c r="MFH186" s="12">
        <f>general_device_image.description</f>
        <v>0</v>
      </c>
      <c r="MFI186" s="12">
        <f>general_device_image.description</f>
        <v>0</v>
      </c>
      <c r="MFJ186" s="12">
        <f>general_device_image.description</f>
        <v>0</v>
      </c>
      <c r="MFK186" s="12">
        <f>general_device_image.description</f>
        <v>0</v>
      </c>
      <c r="MFL186" s="12">
        <f>general_device_image.description</f>
        <v>0</v>
      </c>
      <c r="MFM186" s="12">
        <f>general_device_image.description</f>
        <v>0</v>
      </c>
      <c r="MFN186" s="12">
        <f>general_device_image.description</f>
        <v>0</v>
      </c>
      <c r="MFO186" s="12">
        <f>general_device_image.description</f>
        <v>0</v>
      </c>
      <c r="MFP186" s="12">
        <f>general_device_image.description</f>
        <v>0</v>
      </c>
      <c r="MFQ186" s="12">
        <f>general_device_image.description</f>
        <v>0</v>
      </c>
      <c r="MFR186" s="12">
        <f>general_device_image.description</f>
        <v>0</v>
      </c>
      <c r="MFS186" s="12">
        <f>general_device_image.description</f>
        <v>0</v>
      </c>
      <c r="MFT186" s="12">
        <f>general_device_image.description</f>
        <v>0</v>
      </c>
      <c r="MFU186" s="12">
        <f>general_device_image.description</f>
        <v>0</v>
      </c>
      <c r="MFV186" s="12">
        <f>general_device_image.description</f>
        <v>0</v>
      </c>
      <c r="MFW186" s="12">
        <f>general_device_image.description</f>
        <v>0</v>
      </c>
      <c r="MFX186" s="12">
        <f>general_device_image.description</f>
        <v>0</v>
      </c>
      <c r="MFY186" s="12">
        <f>general_device_image.description</f>
        <v>0</v>
      </c>
      <c r="MFZ186" s="12">
        <f>general_device_image.description</f>
        <v>0</v>
      </c>
      <c r="MGA186" s="12">
        <f>general_device_image.description</f>
        <v>0</v>
      </c>
      <c r="MGB186" s="12">
        <f>general_device_image.description</f>
        <v>0</v>
      </c>
      <c r="MGC186" s="12">
        <f>general_device_image.description</f>
        <v>0</v>
      </c>
      <c r="MGD186" s="12">
        <f>general_device_image.description</f>
        <v>0</v>
      </c>
      <c r="MGE186" s="12">
        <f>general_device_image.description</f>
        <v>0</v>
      </c>
      <c r="MGF186" s="12">
        <f>general_device_image.description</f>
        <v>0</v>
      </c>
      <c r="MGG186" s="12">
        <f>general_device_image.description</f>
        <v>0</v>
      </c>
      <c r="MGH186" s="12">
        <f>general_device_image.description</f>
        <v>0</v>
      </c>
      <c r="MGI186" s="12">
        <f>general_device_image.description</f>
        <v>0</v>
      </c>
      <c r="MGJ186" s="12">
        <f>general_device_image.description</f>
        <v>0</v>
      </c>
      <c r="MGK186" s="12">
        <f>general_device_image.description</f>
        <v>0</v>
      </c>
      <c r="MGL186" s="12">
        <f>general_device_image.description</f>
        <v>0</v>
      </c>
      <c r="MGM186" s="12">
        <f>general_device_image.description</f>
        <v>0</v>
      </c>
      <c r="MGN186" s="12">
        <f>general_device_image.description</f>
        <v>0</v>
      </c>
      <c r="MGO186" s="12">
        <f>general_device_image.description</f>
        <v>0</v>
      </c>
      <c r="MGP186" s="12">
        <f>general_device_image.description</f>
        <v>0</v>
      </c>
      <c r="MGQ186" s="12">
        <f>general_device_image.description</f>
        <v>0</v>
      </c>
      <c r="MGR186" s="12">
        <f>general_device_image.description</f>
        <v>0</v>
      </c>
      <c r="MGS186" s="12">
        <f>general_device_image.description</f>
        <v>0</v>
      </c>
      <c r="MGT186" s="12">
        <f>general_device_image.description</f>
        <v>0</v>
      </c>
      <c r="MGU186" s="12">
        <f>general_device_image.description</f>
        <v>0</v>
      </c>
      <c r="MGV186" s="12">
        <f>general_device_image.description</f>
        <v>0</v>
      </c>
      <c r="MGW186" s="12">
        <f>general_device_image.description</f>
        <v>0</v>
      </c>
      <c r="MGX186" s="12">
        <f>general_device_image.description</f>
        <v>0</v>
      </c>
      <c r="MGY186" s="12">
        <f>general_device_image.description</f>
        <v>0</v>
      </c>
      <c r="MGZ186" s="12">
        <f>general_device_image.description</f>
        <v>0</v>
      </c>
      <c r="MHA186" s="12">
        <f>general_device_image.description</f>
        <v>0</v>
      </c>
      <c r="MHB186" s="12">
        <f>general_device_image.description</f>
        <v>0</v>
      </c>
      <c r="MHC186" s="12">
        <f>general_device_image.description</f>
        <v>0</v>
      </c>
      <c r="MHD186" s="12">
        <f>general_device_image.description</f>
        <v>0</v>
      </c>
      <c r="MHE186" s="12">
        <f>general_device_image.description</f>
        <v>0</v>
      </c>
      <c r="MHF186" s="12">
        <f>general_device_image.description</f>
        <v>0</v>
      </c>
      <c r="MHG186" s="12">
        <f>general_device_image.description</f>
        <v>0</v>
      </c>
      <c r="MHH186" s="12">
        <f>general_device_image.description</f>
        <v>0</v>
      </c>
      <c r="MHI186" s="12">
        <f>general_device_image.description</f>
        <v>0</v>
      </c>
      <c r="MHJ186" s="12">
        <f>general_device_image.description</f>
        <v>0</v>
      </c>
      <c r="MHK186" s="12">
        <f>general_device_image.description</f>
        <v>0</v>
      </c>
      <c r="MHL186" s="12">
        <f>general_device_image.description</f>
        <v>0</v>
      </c>
      <c r="MHM186" s="12">
        <f>general_device_image.description</f>
        <v>0</v>
      </c>
      <c r="MHN186" s="12">
        <f>general_device_image.description</f>
        <v>0</v>
      </c>
      <c r="MHO186" s="12">
        <f>general_device_image.description</f>
        <v>0</v>
      </c>
      <c r="MHP186" s="12">
        <f>general_device_image.description</f>
        <v>0</v>
      </c>
      <c r="MHQ186" s="12">
        <f>general_device_image.description</f>
        <v>0</v>
      </c>
      <c r="MHR186" s="12">
        <f>general_device_image.description</f>
        <v>0</v>
      </c>
      <c r="MHS186" s="12">
        <f>general_device_image.description</f>
        <v>0</v>
      </c>
      <c r="MHT186" s="12">
        <f>general_device_image.description</f>
        <v>0</v>
      </c>
      <c r="MHU186" s="12">
        <f>general_device_image.description</f>
        <v>0</v>
      </c>
      <c r="MHV186" s="12">
        <f>general_device_image.description</f>
        <v>0</v>
      </c>
      <c r="MHW186" s="12">
        <f>general_device_image.description</f>
        <v>0</v>
      </c>
      <c r="MHX186" s="12">
        <f>general_device_image.description</f>
        <v>0</v>
      </c>
      <c r="MHY186" s="12">
        <f>general_device_image.description</f>
        <v>0</v>
      </c>
      <c r="MHZ186" s="12">
        <f>general_device_image.description</f>
        <v>0</v>
      </c>
      <c r="MIA186" s="12">
        <f>general_device_image.description</f>
        <v>0</v>
      </c>
      <c r="MIB186" s="12">
        <f>general_device_image.description</f>
        <v>0</v>
      </c>
      <c r="MIC186" s="12">
        <f>general_device_image.description</f>
        <v>0</v>
      </c>
      <c r="MID186" s="12">
        <f>general_device_image.description</f>
        <v>0</v>
      </c>
      <c r="MIE186" s="12">
        <f>general_device_image.description</f>
        <v>0</v>
      </c>
      <c r="MIF186" s="12">
        <f>general_device_image.description</f>
        <v>0</v>
      </c>
      <c r="MIG186" s="12">
        <f>general_device_image.description</f>
        <v>0</v>
      </c>
      <c r="MIH186" s="12">
        <f>general_device_image.description</f>
        <v>0</v>
      </c>
      <c r="MII186" s="12">
        <f>general_device_image.description</f>
        <v>0</v>
      </c>
      <c r="MIJ186" s="12">
        <f>general_device_image.description</f>
        <v>0</v>
      </c>
      <c r="MIK186" s="12">
        <f>general_device_image.description</f>
        <v>0</v>
      </c>
      <c r="MIL186" s="12">
        <f>general_device_image.description</f>
        <v>0</v>
      </c>
      <c r="MIM186" s="12">
        <f>general_device_image.description</f>
        <v>0</v>
      </c>
      <c r="MIN186" s="12">
        <f>general_device_image.description</f>
        <v>0</v>
      </c>
      <c r="MIO186" s="12">
        <f>general_device_image.description</f>
        <v>0</v>
      </c>
      <c r="MIP186" s="12">
        <f>general_device_image.description</f>
        <v>0</v>
      </c>
      <c r="MIQ186" s="12">
        <f>general_device_image.description</f>
        <v>0</v>
      </c>
      <c r="MIR186" s="12">
        <f>general_device_image.description</f>
        <v>0</v>
      </c>
      <c r="MIS186" s="12">
        <f>general_device_image.description</f>
        <v>0</v>
      </c>
      <c r="MIT186" s="12">
        <f>general_device_image.description</f>
        <v>0</v>
      </c>
      <c r="MIU186" s="12">
        <f>general_device_image.description</f>
        <v>0</v>
      </c>
      <c r="MIV186" s="12">
        <f>general_device_image.description</f>
        <v>0</v>
      </c>
      <c r="MIW186" s="12">
        <f>general_device_image.description</f>
        <v>0</v>
      </c>
      <c r="MIX186" s="12">
        <f>general_device_image.description</f>
        <v>0</v>
      </c>
      <c r="MIY186" s="12">
        <f>general_device_image.description</f>
        <v>0</v>
      </c>
      <c r="MIZ186" s="12">
        <f>general_device_image.description</f>
        <v>0</v>
      </c>
      <c r="MJA186" s="12">
        <f>general_device_image.description</f>
        <v>0</v>
      </c>
      <c r="MJB186" s="12">
        <f>general_device_image.description</f>
        <v>0</v>
      </c>
      <c r="MJC186" s="12">
        <f>general_device_image.description</f>
        <v>0</v>
      </c>
      <c r="MJD186" s="12">
        <f>general_device_image.description</f>
        <v>0</v>
      </c>
      <c r="MJE186" s="12">
        <f>general_device_image.description</f>
        <v>0</v>
      </c>
      <c r="MJF186" s="12">
        <f>general_device_image.description</f>
        <v>0</v>
      </c>
      <c r="MJG186" s="12">
        <f>general_device_image.description</f>
        <v>0</v>
      </c>
      <c r="MJH186" s="12">
        <f>general_device_image.description</f>
        <v>0</v>
      </c>
      <c r="MJI186" s="12">
        <f>general_device_image.description</f>
        <v>0</v>
      </c>
      <c r="MJJ186" s="12">
        <f>general_device_image.description</f>
        <v>0</v>
      </c>
      <c r="MJK186" s="12">
        <f>general_device_image.description</f>
        <v>0</v>
      </c>
      <c r="MJL186" s="12">
        <f>general_device_image.description</f>
        <v>0</v>
      </c>
      <c r="MJM186" s="12">
        <f>general_device_image.description</f>
        <v>0</v>
      </c>
      <c r="MJN186" s="12">
        <f>general_device_image.description</f>
        <v>0</v>
      </c>
      <c r="MJO186" s="12">
        <f>general_device_image.description</f>
        <v>0</v>
      </c>
      <c r="MJP186" s="12">
        <f>general_device_image.description</f>
        <v>0</v>
      </c>
      <c r="MJQ186" s="12">
        <f>general_device_image.description</f>
        <v>0</v>
      </c>
      <c r="MJR186" s="12">
        <f>general_device_image.description</f>
        <v>0</v>
      </c>
      <c r="MJS186" s="12">
        <f>general_device_image.description</f>
        <v>0</v>
      </c>
      <c r="MJT186" s="12">
        <f>general_device_image.description</f>
        <v>0</v>
      </c>
      <c r="MJU186" s="12">
        <f>general_device_image.description</f>
        <v>0</v>
      </c>
      <c r="MJV186" s="12">
        <f>general_device_image.description</f>
        <v>0</v>
      </c>
      <c r="MJW186" s="12">
        <f>general_device_image.description</f>
        <v>0</v>
      </c>
      <c r="MJX186" s="12">
        <f>general_device_image.description</f>
        <v>0</v>
      </c>
      <c r="MJY186" s="12">
        <f>general_device_image.description</f>
        <v>0</v>
      </c>
      <c r="MJZ186" s="12">
        <f>general_device_image.description</f>
        <v>0</v>
      </c>
      <c r="MKA186" s="12">
        <f>general_device_image.description</f>
        <v>0</v>
      </c>
      <c r="MKB186" s="12">
        <f>general_device_image.description</f>
        <v>0</v>
      </c>
      <c r="MKC186" s="12">
        <f>general_device_image.description</f>
        <v>0</v>
      </c>
      <c r="MKD186" s="12">
        <f>general_device_image.description</f>
        <v>0</v>
      </c>
      <c r="MKE186" s="12">
        <f>general_device_image.description</f>
        <v>0</v>
      </c>
      <c r="MKF186" s="12">
        <f>general_device_image.description</f>
        <v>0</v>
      </c>
      <c r="MKG186" s="12">
        <f>general_device_image.description</f>
        <v>0</v>
      </c>
      <c r="MKH186" s="12">
        <f>general_device_image.description</f>
        <v>0</v>
      </c>
      <c r="MKI186" s="12">
        <f>general_device_image.description</f>
        <v>0</v>
      </c>
      <c r="MKJ186" s="12">
        <f>general_device_image.description</f>
        <v>0</v>
      </c>
      <c r="MKK186" s="12">
        <f>general_device_image.description</f>
        <v>0</v>
      </c>
      <c r="MKL186" s="12">
        <f>general_device_image.description</f>
        <v>0</v>
      </c>
      <c r="MKM186" s="12">
        <f>general_device_image.description</f>
        <v>0</v>
      </c>
      <c r="MKN186" s="12">
        <f>general_device_image.description</f>
        <v>0</v>
      </c>
      <c r="MKO186" s="12">
        <f>general_device_image.description</f>
        <v>0</v>
      </c>
      <c r="MKP186" s="12">
        <f>general_device_image.description</f>
        <v>0</v>
      </c>
      <c r="MKQ186" s="12">
        <f>general_device_image.description</f>
        <v>0</v>
      </c>
      <c r="MKR186" s="12">
        <f>general_device_image.description</f>
        <v>0</v>
      </c>
      <c r="MKS186" s="12">
        <f>general_device_image.description</f>
        <v>0</v>
      </c>
      <c r="MKT186" s="12">
        <f>general_device_image.description</f>
        <v>0</v>
      </c>
      <c r="MKU186" s="12">
        <f>general_device_image.description</f>
        <v>0</v>
      </c>
      <c r="MKV186" s="12">
        <f>general_device_image.description</f>
        <v>0</v>
      </c>
      <c r="MKW186" s="12">
        <f>general_device_image.description</f>
        <v>0</v>
      </c>
      <c r="MKX186" s="12">
        <f>general_device_image.description</f>
        <v>0</v>
      </c>
      <c r="MKY186" s="12">
        <f>general_device_image.description</f>
        <v>0</v>
      </c>
      <c r="MKZ186" s="12">
        <f>general_device_image.description</f>
        <v>0</v>
      </c>
      <c r="MLA186" s="12">
        <f>general_device_image.description</f>
        <v>0</v>
      </c>
      <c r="MLB186" s="12">
        <f>general_device_image.description</f>
        <v>0</v>
      </c>
      <c r="MLC186" s="12">
        <f>general_device_image.description</f>
        <v>0</v>
      </c>
      <c r="MLD186" s="12">
        <f>general_device_image.description</f>
        <v>0</v>
      </c>
      <c r="MLE186" s="12">
        <f>general_device_image.description</f>
        <v>0</v>
      </c>
      <c r="MLF186" s="12">
        <f>general_device_image.description</f>
        <v>0</v>
      </c>
      <c r="MLG186" s="12">
        <f>general_device_image.description</f>
        <v>0</v>
      </c>
      <c r="MLH186" s="12">
        <f>general_device_image.description</f>
        <v>0</v>
      </c>
      <c r="MLI186" s="12">
        <f>general_device_image.description</f>
        <v>0</v>
      </c>
      <c r="MLJ186" s="12">
        <f>general_device_image.description</f>
        <v>0</v>
      </c>
      <c r="MLK186" s="12">
        <f>general_device_image.description</f>
        <v>0</v>
      </c>
      <c r="MLL186" s="12">
        <f>general_device_image.description</f>
        <v>0</v>
      </c>
      <c r="MLM186" s="12">
        <f>general_device_image.description</f>
        <v>0</v>
      </c>
      <c r="MLN186" s="12">
        <f>general_device_image.description</f>
        <v>0</v>
      </c>
      <c r="MLO186" s="12">
        <f>general_device_image.description</f>
        <v>0</v>
      </c>
      <c r="MLP186" s="12">
        <f>general_device_image.description</f>
        <v>0</v>
      </c>
      <c r="MLQ186" s="12">
        <f>general_device_image.description</f>
        <v>0</v>
      </c>
      <c r="MLR186" s="12">
        <f>general_device_image.description</f>
        <v>0</v>
      </c>
      <c r="MLS186" s="12">
        <f>general_device_image.description</f>
        <v>0</v>
      </c>
      <c r="MLT186" s="12">
        <f>general_device_image.description</f>
        <v>0</v>
      </c>
      <c r="MLU186" s="12">
        <f>general_device_image.description</f>
        <v>0</v>
      </c>
      <c r="MLV186" s="12">
        <f>general_device_image.description</f>
        <v>0</v>
      </c>
      <c r="MLW186" s="12">
        <f>general_device_image.description</f>
        <v>0</v>
      </c>
      <c r="MLX186" s="12">
        <f>general_device_image.description</f>
        <v>0</v>
      </c>
      <c r="MLY186" s="12">
        <f>general_device_image.description</f>
        <v>0</v>
      </c>
      <c r="MLZ186" s="12">
        <f>general_device_image.description</f>
        <v>0</v>
      </c>
      <c r="MMA186" s="12">
        <f>general_device_image.description</f>
        <v>0</v>
      </c>
      <c r="MMB186" s="12">
        <f>general_device_image.description</f>
        <v>0</v>
      </c>
      <c r="MMC186" s="12">
        <f>general_device_image.description</f>
        <v>0</v>
      </c>
      <c r="MMD186" s="12">
        <f>general_device_image.description</f>
        <v>0</v>
      </c>
      <c r="MME186" s="12">
        <f>general_device_image.description</f>
        <v>0</v>
      </c>
      <c r="MMF186" s="12">
        <f>general_device_image.description</f>
        <v>0</v>
      </c>
      <c r="MMG186" s="12">
        <f>general_device_image.description</f>
        <v>0</v>
      </c>
      <c r="MMH186" s="12">
        <f>general_device_image.description</f>
        <v>0</v>
      </c>
      <c r="MMI186" s="12">
        <f>general_device_image.description</f>
        <v>0</v>
      </c>
      <c r="MMJ186" s="12">
        <f>general_device_image.description</f>
        <v>0</v>
      </c>
      <c r="MMK186" s="12">
        <f>general_device_image.description</f>
        <v>0</v>
      </c>
      <c r="MML186" s="12">
        <f>general_device_image.description</f>
        <v>0</v>
      </c>
      <c r="MMM186" s="12">
        <f>general_device_image.description</f>
        <v>0</v>
      </c>
      <c r="MMN186" s="12">
        <f>general_device_image.description</f>
        <v>0</v>
      </c>
      <c r="MMO186" s="12">
        <f>general_device_image.description</f>
        <v>0</v>
      </c>
      <c r="MMP186" s="12">
        <f>general_device_image.description</f>
        <v>0</v>
      </c>
      <c r="MMQ186" s="12">
        <f>general_device_image.description</f>
        <v>0</v>
      </c>
      <c r="MMR186" s="12">
        <f>general_device_image.description</f>
        <v>0</v>
      </c>
      <c r="MMS186" s="12">
        <f>general_device_image.description</f>
        <v>0</v>
      </c>
      <c r="MMT186" s="12">
        <f>general_device_image.description</f>
        <v>0</v>
      </c>
      <c r="MMU186" s="12">
        <f>general_device_image.description</f>
        <v>0</v>
      </c>
      <c r="MMV186" s="12">
        <f>general_device_image.description</f>
        <v>0</v>
      </c>
      <c r="MMW186" s="12">
        <f>general_device_image.description</f>
        <v>0</v>
      </c>
      <c r="MMX186" s="12">
        <f>general_device_image.description</f>
        <v>0</v>
      </c>
      <c r="MMY186" s="12">
        <f>general_device_image.description</f>
        <v>0</v>
      </c>
      <c r="MMZ186" s="12">
        <f>general_device_image.description</f>
        <v>0</v>
      </c>
      <c r="MNA186" s="12">
        <f>general_device_image.description</f>
        <v>0</v>
      </c>
      <c r="MNB186" s="12">
        <f>general_device_image.description</f>
        <v>0</v>
      </c>
      <c r="MNC186" s="12">
        <f>general_device_image.description</f>
        <v>0</v>
      </c>
      <c r="MND186" s="12">
        <f>general_device_image.description</f>
        <v>0</v>
      </c>
      <c r="MNE186" s="12">
        <f>general_device_image.description</f>
        <v>0</v>
      </c>
      <c r="MNF186" s="12">
        <f>general_device_image.description</f>
        <v>0</v>
      </c>
      <c r="MNG186" s="12">
        <f>general_device_image.description</f>
        <v>0</v>
      </c>
      <c r="MNH186" s="12">
        <f>general_device_image.description</f>
        <v>0</v>
      </c>
      <c r="MNI186" s="12">
        <f>general_device_image.description</f>
        <v>0</v>
      </c>
      <c r="MNJ186" s="12">
        <f>general_device_image.description</f>
        <v>0</v>
      </c>
      <c r="MNK186" s="12">
        <f>general_device_image.description</f>
        <v>0</v>
      </c>
      <c r="MNL186" s="12">
        <f>general_device_image.description</f>
        <v>0</v>
      </c>
      <c r="MNM186" s="12">
        <f>general_device_image.description</f>
        <v>0</v>
      </c>
      <c r="MNN186" s="12">
        <f>general_device_image.description</f>
        <v>0</v>
      </c>
      <c r="MNO186" s="12">
        <f>general_device_image.description</f>
        <v>0</v>
      </c>
      <c r="MNP186" s="12">
        <f>general_device_image.description</f>
        <v>0</v>
      </c>
      <c r="MNQ186" s="12">
        <f>general_device_image.description</f>
        <v>0</v>
      </c>
      <c r="MNR186" s="12">
        <f>general_device_image.description</f>
        <v>0</v>
      </c>
      <c r="MNS186" s="12">
        <f>general_device_image.description</f>
        <v>0</v>
      </c>
      <c r="MNT186" s="12">
        <f>general_device_image.description</f>
        <v>0</v>
      </c>
      <c r="MNU186" s="12">
        <f>general_device_image.description</f>
        <v>0</v>
      </c>
      <c r="MNV186" s="12">
        <f>general_device_image.description</f>
        <v>0</v>
      </c>
      <c r="MNW186" s="12">
        <f>general_device_image.description</f>
        <v>0</v>
      </c>
      <c r="MNX186" s="12">
        <f>general_device_image.description</f>
        <v>0</v>
      </c>
      <c r="MNY186" s="12">
        <f>general_device_image.description</f>
        <v>0</v>
      </c>
      <c r="MNZ186" s="12">
        <f>general_device_image.description</f>
        <v>0</v>
      </c>
      <c r="MOA186" s="12">
        <f>general_device_image.description</f>
        <v>0</v>
      </c>
      <c r="MOB186" s="12">
        <f>general_device_image.description</f>
        <v>0</v>
      </c>
      <c r="MOC186" s="12">
        <f>general_device_image.description</f>
        <v>0</v>
      </c>
      <c r="MOD186" s="12">
        <f>general_device_image.description</f>
        <v>0</v>
      </c>
      <c r="MOE186" s="12">
        <f>general_device_image.description</f>
        <v>0</v>
      </c>
      <c r="MOF186" s="12">
        <f>general_device_image.description</f>
        <v>0</v>
      </c>
      <c r="MOG186" s="12">
        <f>general_device_image.description</f>
        <v>0</v>
      </c>
      <c r="MOH186" s="12">
        <f>general_device_image.description</f>
        <v>0</v>
      </c>
      <c r="MOI186" s="12">
        <f>general_device_image.description</f>
        <v>0</v>
      </c>
      <c r="MOJ186" s="12">
        <f>general_device_image.description</f>
        <v>0</v>
      </c>
      <c r="MOK186" s="12">
        <f>general_device_image.description</f>
        <v>0</v>
      </c>
      <c r="MOL186" s="12">
        <f>general_device_image.description</f>
        <v>0</v>
      </c>
      <c r="MOM186" s="12">
        <f>general_device_image.description</f>
        <v>0</v>
      </c>
      <c r="MON186" s="12">
        <f>general_device_image.description</f>
        <v>0</v>
      </c>
      <c r="MOO186" s="12">
        <f>general_device_image.description</f>
        <v>0</v>
      </c>
      <c r="MOP186" s="12">
        <f>general_device_image.description</f>
        <v>0</v>
      </c>
      <c r="MOQ186" s="12">
        <f>general_device_image.description</f>
        <v>0</v>
      </c>
      <c r="MOR186" s="12">
        <f>general_device_image.description</f>
        <v>0</v>
      </c>
      <c r="MOS186" s="12">
        <f>general_device_image.description</f>
        <v>0</v>
      </c>
      <c r="MOT186" s="12">
        <f>general_device_image.description</f>
        <v>0</v>
      </c>
      <c r="MOU186" s="12">
        <f>general_device_image.description</f>
        <v>0</v>
      </c>
      <c r="MOV186" s="12">
        <f>general_device_image.description</f>
        <v>0</v>
      </c>
      <c r="MOW186" s="12">
        <f>general_device_image.description</f>
        <v>0</v>
      </c>
      <c r="MOX186" s="12">
        <f>general_device_image.description</f>
        <v>0</v>
      </c>
      <c r="MOY186" s="12">
        <f>general_device_image.description</f>
        <v>0</v>
      </c>
      <c r="MOZ186" s="12">
        <f>general_device_image.description</f>
        <v>0</v>
      </c>
      <c r="MPA186" s="12">
        <f>general_device_image.description</f>
        <v>0</v>
      </c>
      <c r="MPB186" s="12">
        <f>general_device_image.description</f>
        <v>0</v>
      </c>
      <c r="MPC186" s="12">
        <f>general_device_image.description</f>
        <v>0</v>
      </c>
      <c r="MPD186" s="12">
        <f>general_device_image.description</f>
        <v>0</v>
      </c>
      <c r="MPE186" s="12">
        <f>general_device_image.description</f>
        <v>0</v>
      </c>
      <c r="MPF186" s="12">
        <f>general_device_image.description</f>
        <v>0</v>
      </c>
      <c r="MPG186" s="12">
        <f>general_device_image.description</f>
        <v>0</v>
      </c>
      <c r="MPH186" s="12">
        <f>general_device_image.description</f>
        <v>0</v>
      </c>
      <c r="MPI186" s="12">
        <f>general_device_image.description</f>
        <v>0</v>
      </c>
      <c r="MPJ186" s="12">
        <f>general_device_image.description</f>
        <v>0</v>
      </c>
      <c r="MPK186" s="12">
        <f>general_device_image.description</f>
        <v>0</v>
      </c>
      <c r="MPL186" s="12">
        <f>general_device_image.description</f>
        <v>0</v>
      </c>
      <c r="MPM186" s="12">
        <f>general_device_image.description</f>
        <v>0</v>
      </c>
      <c r="MPN186" s="12">
        <f>general_device_image.description</f>
        <v>0</v>
      </c>
      <c r="MPO186" s="12">
        <f>general_device_image.description</f>
        <v>0</v>
      </c>
      <c r="MPP186" s="12">
        <f>general_device_image.description</f>
        <v>0</v>
      </c>
      <c r="MPQ186" s="12">
        <f>general_device_image.description</f>
        <v>0</v>
      </c>
      <c r="MPR186" s="12">
        <f>general_device_image.description</f>
        <v>0</v>
      </c>
      <c r="MPS186" s="12">
        <f>general_device_image.description</f>
        <v>0</v>
      </c>
      <c r="MPT186" s="12">
        <f>general_device_image.description</f>
        <v>0</v>
      </c>
      <c r="MPU186" s="12">
        <f>general_device_image.description</f>
        <v>0</v>
      </c>
      <c r="MPV186" s="12">
        <f>general_device_image.description</f>
        <v>0</v>
      </c>
      <c r="MPW186" s="12">
        <f>general_device_image.description</f>
        <v>0</v>
      </c>
      <c r="MPX186" s="12">
        <f>general_device_image.description</f>
        <v>0</v>
      </c>
      <c r="MPY186" s="12">
        <f>general_device_image.description</f>
        <v>0</v>
      </c>
      <c r="MPZ186" s="12">
        <f>general_device_image.description</f>
        <v>0</v>
      </c>
      <c r="MQA186" s="12">
        <f>general_device_image.description</f>
        <v>0</v>
      </c>
      <c r="MQB186" s="12">
        <f>general_device_image.description</f>
        <v>0</v>
      </c>
      <c r="MQC186" s="12">
        <f>general_device_image.description</f>
        <v>0</v>
      </c>
      <c r="MQD186" s="12">
        <f>general_device_image.description</f>
        <v>0</v>
      </c>
      <c r="MQE186" s="12">
        <f>general_device_image.description</f>
        <v>0</v>
      </c>
      <c r="MQF186" s="12">
        <f>general_device_image.description</f>
        <v>0</v>
      </c>
      <c r="MQG186" s="12">
        <f>general_device_image.description</f>
        <v>0</v>
      </c>
      <c r="MQH186" s="12">
        <f>general_device_image.description</f>
        <v>0</v>
      </c>
      <c r="MQI186" s="12">
        <f>general_device_image.description</f>
        <v>0</v>
      </c>
      <c r="MQJ186" s="12">
        <f>general_device_image.description</f>
        <v>0</v>
      </c>
      <c r="MQK186" s="12">
        <f>general_device_image.description</f>
        <v>0</v>
      </c>
      <c r="MQL186" s="12">
        <f>general_device_image.description</f>
        <v>0</v>
      </c>
      <c r="MQM186" s="12">
        <f>general_device_image.description</f>
        <v>0</v>
      </c>
      <c r="MQN186" s="12">
        <f>general_device_image.description</f>
        <v>0</v>
      </c>
      <c r="MQO186" s="12">
        <f>general_device_image.description</f>
        <v>0</v>
      </c>
      <c r="MQP186" s="12">
        <f>general_device_image.description</f>
        <v>0</v>
      </c>
      <c r="MQQ186" s="12">
        <f>general_device_image.description</f>
        <v>0</v>
      </c>
      <c r="MQR186" s="12">
        <f>general_device_image.description</f>
        <v>0</v>
      </c>
      <c r="MQS186" s="12">
        <f>general_device_image.description</f>
        <v>0</v>
      </c>
      <c r="MQT186" s="12">
        <f>general_device_image.description</f>
        <v>0</v>
      </c>
      <c r="MQU186" s="12">
        <f>general_device_image.description</f>
        <v>0</v>
      </c>
      <c r="MQV186" s="12">
        <f>general_device_image.description</f>
        <v>0</v>
      </c>
      <c r="MQW186" s="12">
        <f>general_device_image.description</f>
        <v>0</v>
      </c>
      <c r="MQX186" s="12">
        <f>general_device_image.description</f>
        <v>0</v>
      </c>
      <c r="MQY186" s="12">
        <f>general_device_image.description</f>
        <v>0</v>
      </c>
      <c r="MQZ186" s="12">
        <f>general_device_image.description</f>
        <v>0</v>
      </c>
      <c r="MRA186" s="12">
        <f>general_device_image.description</f>
        <v>0</v>
      </c>
      <c r="MRB186" s="12">
        <f>general_device_image.description</f>
        <v>0</v>
      </c>
      <c r="MRC186" s="12">
        <f>general_device_image.description</f>
        <v>0</v>
      </c>
      <c r="MRD186" s="12">
        <f>general_device_image.description</f>
        <v>0</v>
      </c>
      <c r="MRE186" s="12">
        <f>general_device_image.description</f>
        <v>0</v>
      </c>
      <c r="MRF186" s="12">
        <f>general_device_image.description</f>
        <v>0</v>
      </c>
      <c r="MRG186" s="12">
        <f>general_device_image.description</f>
        <v>0</v>
      </c>
      <c r="MRH186" s="12">
        <f>general_device_image.description</f>
        <v>0</v>
      </c>
      <c r="MRI186" s="12">
        <f>general_device_image.description</f>
        <v>0</v>
      </c>
      <c r="MRJ186" s="12">
        <f>general_device_image.description</f>
        <v>0</v>
      </c>
      <c r="MRK186" s="12">
        <f>general_device_image.description</f>
        <v>0</v>
      </c>
      <c r="MRL186" s="12">
        <f>general_device_image.description</f>
        <v>0</v>
      </c>
      <c r="MRM186" s="12">
        <f>general_device_image.description</f>
        <v>0</v>
      </c>
      <c r="MRN186" s="12">
        <f>general_device_image.description</f>
        <v>0</v>
      </c>
      <c r="MRO186" s="12">
        <f>general_device_image.description</f>
        <v>0</v>
      </c>
      <c r="MRP186" s="12">
        <f>general_device_image.description</f>
        <v>0</v>
      </c>
      <c r="MRQ186" s="12">
        <f>general_device_image.description</f>
        <v>0</v>
      </c>
      <c r="MRR186" s="12">
        <f>general_device_image.description</f>
        <v>0</v>
      </c>
      <c r="MRS186" s="12">
        <f>general_device_image.description</f>
        <v>0</v>
      </c>
      <c r="MRT186" s="12">
        <f>general_device_image.description</f>
        <v>0</v>
      </c>
      <c r="MRU186" s="12">
        <f>general_device_image.description</f>
        <v>0</v>
      </c>
      <c r="MRV186" s="12">
        <f>general_device_image.description</f>
        <v>0</v>
      </c>
      <c r="MRW186" s="12">
        <f>general_device_image.description</f>
        <v>0</v>
      </c>
      <c r="MRX186" s="12">
        <f>general_device_image.description</f>
        <v>0</v>
      </c>
      <c r="MRY186" s="12">
        <f>general_device_image.description</f>
        <v>0</v>
      </c>
      <c r="MRZ186" s="12">
        <f>general_device_image.description</f>
        <v>0</v>
      </c>
      <c r="MSA186" s="12">
        <f>general_device_image.description</f>
        <v>0</v>
      </c>
      <c r="MSB186" s="12">
        <f>general_device_image.description</f>
        <v>0</v>
      </c>
      <c r="MSC186" s="12">
        <f>general_device_image.description</f>
        <v>0</v>
      </c>
      <c r="MSD186" s="12">
        <f>general_device_image.description</f>
        <v>0</v>
      </c>
      <c r="MSE186" s="12">
        <f>general_device_image.description</f>
        <v>0</v>
      </c>
      <c r="MSF186" s="12">
        <f>general_device_image.description</f>
        <v>0</v>
      </c>
      <c r="MSG186" s="12">
        <f>general_device_image.description</f>
        <v>0</v>
      </c>
      <c r="MSH186" s="12">
        <f>general_device_image.description</f>
        <v>0</v>
      </c>
      <c r="MSI186" s="12">
        <f>general_device_image.description</f>
        <v>0</v>
      </c>
      <c r="MSJ186" s="12">
        <f>general_device_image.description</f>
        <v>0</v>
      </c>
      <c r="MSK186" s="12">
        <f>general_device_image.description</f>
        <v>0</v>
      </c>
      <c r="MSL186" s="12">
        <f>general_device_image.description</f>
        <v>0</v>
      </c>
      <c r="MSM186" s="12">
        <f>general_device_image.description</f>
        <v>0</v>
      </c>
      <c r="MSN186" s="12">
        <f>general_device_image.description</f>
        <v>0</v>
      </c>
      <c r="MSO186" s="12">
        <f>general_device_image.description</f>
        <v>0</v>
      </c>
      <c r="MSP186" s="12">
        <f>general_device_image.description</f>
        <v>0</v>
      </c>
      <c r="MSQ186" s="12">
        <f>general_device_image.description</f>
        <v>0</v>
      </c>
      <c r="MSR186" s="12">
        <f>general_device_image.description</f>
        <v>0</v>
      </c>
      <c r="MSS186" s="12">
        <f>general_device_image.description</f>
        <v>0</v>
      </c>
      <c r="MST186" s="12">
        <f>general_device_image.description</f>
        <v>0</v>
      </c>
      <c r="MSU186" s="12">
        <f>general_device_image.description</f>
        <v>0</v>
      </c>
      <c r="MSV186" s="12">
        <f>general_device_image.description</f>
        <v>0</v>
      </c>
      <c r="MSW186" s="12">
        <f>general_device_image.description</f>
        <v>0</v>
      </c>
      <c r="MSX186" s="12">
        <f>general_device_image.description</f>
        <v>0</v>
      </c>
      <c r="MSY186" s="12">
        <f>general_device_image.description</f>
        <v>0</v>
      </c>
      <c r="MSZ186" s="12">
        <f>general_device_image.description</f>
        <v>0</v>
      </c>
      <c r="MTA186" s="12">
        <f>general_device_image.description</f>
        <v>0</v>
      </c>
      <c r="MTB186" s="12">
        <f>general_device_image.description</f>
        <v>0</v>
      </c>
      <c r="MTC186" s="12">
        <f>general_device_image.description</f>
        <v>0</v>
      </c>
      <c r="MTD186" s="12">
        <f>general_device_image.description</f>
        <v>0</v>
      </c>
      <c r="MTE186" s="12">
        <f>general_device_image.description</f>
        <v>0</v>
      </c>
      <c r="MTF186" s="12">
        <f>general_device_image.description</f>
        <v>0</v>
      </c>
      <c r="MTG186" s="12">
        <f>general_device_image.description</f>
        <v>0</v>
      </c>
      <c r="MTH186" s="12">
        <f>general_device_image.description</f>
        <v>0</v>
      </c>
      <c r="MTI186" s="12">
        <f>general_device_image.description</f>
        <v>0</v>
      </c>
      <c r="MTJ186" s="12">
        <f>general_device_image.description</f>
        <v>0</v>
      </c>
      <c r="MTK186" s="12">
        <f>general_device_image.description</f>
        <v>0</v>
      </c>
      <c r="MTL186" s="12">
        <f>general_device_image.description</f>
        <v>0</v>
      </c>
      <c r="MTM186" s="12">
        <f>general_device_image.description</f>
        <v>0</v>
      </c>
      <c r="MTN186" s="12">
        <f>general_device_image.description</f>
        <v>0</v>
      </c>
      <c r="MTO186" s="12">
        <f>general_device_image.description</f>
        <v>0</v>
      </c>
      <c r="MTP186" s="12">
        <f>general_device_image.description</f>
        <v>0</v>
      </c>
      <c r="MTQ186" s="12">
        <f>general_device_image.description</f>
        <v>0</v>
      </c>
      <c r="MTR186" s="12">
        <f>general_device_image.description</f>
        <v>0</v>
      </c>
      <c r="MTS186" s="12">
        <f>general_device_image.description</f>
        <v>0</v>
      </c>
      <c r="MTT186" s="12">
        <f>general_device_image.description</f>
        <v>0</v>
      </c>
      <c r="MTU186" s="12">
        <f>general_device_image.description</f>
        <v>0</v>
      </c>
      <c r="MTV186" s="12">
        <f>general_device_image.description</f>
        <v>0</v>
      </c>
      <c r="MTW186" s="12">
        <f>general_device_image.description</f>
        <v>0</v>
      </c>
      <c r="MTX186" s="12">
        <f>general_device_image.description</f>
        <v>0</v>
      </c>
      <c r="MTY186" s="12">
        <f>general_device_image.description</f>
        <v>0</v>
      </c>
      <c r="MTZ186" s="12">
        <f>general_device_image.description</f>
        <v>0</v>
      </c>
      <c r="MUA186" s="12">
        <f>general_device_image.description</f>
        <v>0</v>
      </c>
      <c r="MUB186" s="12">
        <f>general_device_image.description</f>
        <v>0</v>
      </c>
      <c r="MUC186" s="12">
        <f>general_device_image.description</f>
        <v>0</v>
      </c>
      <c r="MUD186" s="12">
        <f>general_device_image.description</f>
        <v>0</v>
      </c>
      <c r="MUE186" s="12">
        <f>general_device_image.description</f>
        <v>0</v>
      </c>
      <c r="MUF186" s="12">
        <f>general_device_image.description</f>
        <v>0</v>
      </c>
      <c r="MUG186" s="12">
        <f>general_device_image.description</f>
        <v>0</v>
      </c>
      <c r="MUH186" s="12">
        <f>general_device_image.description</f>
        <v>0</v>
      </c>
      <c r="MUI186" s="12">
        <f>general_device_image.description</f>
        <v>0</v>
      </c>
      <c r="MUJ186" s="12">
        <f>general_device_image.description</f>
        <v>0</v>
      </c>
      <c r="MUK186" s="12">
        <f>general_device_image.description</f>
        <v>0</v>
      </c>
      <c r="MUL186" s="12">
        <f>general_device_image.description</f>
        <v>0</v>
      </c>
      <c r="MUM186" s="12">
        <f>general_device_image.description</f>
        <v>0</v>
      </c>
      <c r="MUN186" s="12">
        <f>general_device_image.description</f>
        <v>0</v>
      </c>
      <c r="MUO186" s="12">
        <f>general_device_image.description</f>
        <v>0</v>
      </c>
      <c r="MUP186" s="12">
        <f>general_device_image.description</f>
        <v>0</v>
      </c>
      <c r="MUQ186" s="12">
        <f>general_device_image.description</f>
        <v>0</v>
      </c>
      <c r="MUR186" s="12">
        <f>general_device_image.description</f>
        <v>0</v>
      </c>
      <c r="MUS186" s="12">
        <f>general_device_image.description</f>
        <v>0</v>
      </c>
      <c r="MUT186" s="12">
        <f>general_device_image.description</f>
        <v>0</v>
      </c>
      <c r="MUU186" s="12">
        <f>general_device_image.description</f>
        <v>0</v>
      </c>
      <c r="MUV186" s="12">
        <f>general_device_image.description</f>
        <v>0</v>
      </c>
      <c r="MUW186" s="12">
        <f>general_device_image.description</f>
        <v>0</v>
      </c>
      <c r="MUX186" s="12">
        <f>general_device_image.description</f>
        <v>0</v>
      </c>
      <c r="MUY186" s="12">
        <f>general_device_image.description</f>
        <v>0</v>
      </c>
      <c r="MUZ186" s="12">
        <f>general_device_image.description</f>
        <v>0</v>
      </c>
      <c r="MVA186" s="12">
        <f>general_device_image.description</f>
        <v>0</v>
      </c>
      <c r="MVB186" s="12">
        <f>general_device_image.description</f>
        <v>0</v>
      </c>
      <c r="MVC186" s="12">
        <f>general_device_image.description</f>
        <v>0</v>
      </c>
      <c r="MVD186" s="12">
        <f>general_device_image.description</f>
        <v>0</v>
      </c>
      <c r="MVE186" s="12">
        <f>general_device_image.description</f>
        <v>0</v>
      </c>
      <c r="MVF186" s="12">
        <f>general_device_image.description</f>
        <v>0</v>
      </c>
      <c r="MVG186" s="12">
        <f>general_device_image.description</f>
        <v>0</v>
      </c>
      <c r="MVH186" s="12">
        <f>general_device_image.description</f>
        <v>0</v>
      </c>
      <c r="MVI186" s="12">
        <f>general_device_image.description</f>
        <v>0</v>
      </c>
      <c r="MVJ186" s="12">
        <f>general_device_image.description</f>
        <v>0</v>
      </c>
      <c r="MVK186" s="12">
        <f>general_device_image.description</f>
        <v>0</v>
      </c>
      <c r="MVL186" s="12">
        <f>general_device_image.description</f>
        <v>0</v>
      </c>
      <c r="MVM186" s="12">
        <f>general_device_image.description</f>
        <v>0</v>
      </c>
      <c r="MVN186" s="12">
        <f>general_device_image.description</f>
        <v>0</v>
      </c>
      <c r="MVO186" s="12">
        <f>general_device_image.description</f>
        <v>0</v>
      </c>
      <c r="MVP186" s="12">
        <f>general_device_image.description</f>
        <v>0</v>
      </c>
      <c r="MVQ186" s="12">
        <f>general_device_image.description</f>
        <v>0</v>
      </c>
      <c r="MVR186" s="12">
        <f>general_device_image.description</f>
        <v>0</v>
      </c>
      <c r="MVS186" s="12">
        <f>general_device_image.description</f>
        <v>0</v>
      </c>
      <c r="MVT186" s="12">
        <f>general_device_image.description</f>
        <v>0</v>
      </c>
      <c r="MVU186" s="12">
        <f>general_device_image.description</f>
        <v>0</v>
      </c>
      <c r="MVV186" s="12">
        <f>general_device_image.description</f>
        <v>0</v>
      </c>
      <c r="MVW186" s="12">
        <f>general_device_image.description</f>
        <v>0</v>
      </c>
      <c r="MVX186" s="12">
        <f>general_device_image.description</f>
        <v>0</v>
      </c>
      <c r="MVY186" s="12">
        <f>general_device_image.description</f>
        <v>0</v>
      </c>
      <c r="MVZ186" s="12">
        <f>general_device_image.description</f>
        <v>0</v>
      </c>
      <c r="MWA186" s="12">
        <f>general_device_image.description</f>
        <v>0</v>
      </c>
      <c r="MWB186" s="12">
        <f>general_device_image.description</f>
        <v>0</v>
      </c>
      <c r="MWC186" s="12">
        <f>general_device_image.description</f>
        <v>0</v>
      </c>
      <c r="MWD186" s="12">
        <f>general_device_image.description</f>
        <v>0</v>
      </c>
      <c r="MWE186" s="12">
        <f>general_device_image.description</f>
        <v>0</v>
      </c>
      <c r="MWF186" s="12">
        <f>general_device_image.description</f>
        <v>0</v>
      </c>
      <c r="MWG186" s="12">
        <f>general_device_image.description</f>
        <v>0</v>
      </c>
      <c r="MWH186" s="12">
        <f>general_device_image.description</f>
        <v>0</v>
      </c>
      <c r="MWI186" s="12">
        <f>general_device_image.description</f>
        <v>0</v>
      </c>
      <c r="MWJ186" s="12">
        <f>general_device_image.description</f>
        <v>0</v>
      </c>
      <c r="MWK186" s="12">
        <f>general_device_image.description</f>
        <v>0</v>
      </c>
      <c r="MWL186" s="12">
        <f>general_device_image.description</f>
        <v>0</v>
      </c>
      <c r="MWM186" s="12">
        <f>general_device_image.description</f>
        <v>0</v>
      </c>
      <c r="MWN186" s="12">
        <f>general_device_image.description</f>
        <v>0</v>
      </c>
      <c r="MWO186" s="12">
        <f>general_device_image.description</f>
        <v>0</v>
      </c>
      <c r="MWP186" s="12">
        <f>general_device_image.description</f>
        <v>0</v>
      </c>
      <c r="MWQ186" s="12">
        <f>general_device_image.description</f>
        <v>0</v>
      </c>
      <c r="MWR186" s="12">
        <f>general_device_image.description</f>
        <v>0</v>
      </c>
      <c r="MWS186" s="12">
        <f>general_device_image.description</f>
        <v>0</v>
      </c>
      <c r="MWT186" s="12">
        <f>general_device_image.description</f>
        <v>0</v>
      </c>
      <c r="MWU186" s="12">
        <f>general_device_image.description</f>
        <v>0</v>
      </c>
      <c r="MWV186" s="12">
        <f>general_device_image.description</f>
        <v>0</v>
      </c>
      <c r="MWW186" s="12">
        <f>general_device_image.description</f>
        <v>0</v>
      </c>
      <c r="MWX186" s="12">
        <f>general_device_image.description</f>
        <v>0</v>
      </c>
      <c r="MWY186" s="12">
        <f>general_device_image.description</f>
        <v>0</v>
      </c>
      <c r="MWZ186" s="12">
        <f>general_device_image.description</f>
        <v>0</v>
      </c>
      <c r="MXA186" s="12">
        <f>general_device_image.description</f>
        <v>0</v>
      </c>
      <c r="MXB186" s="12">
        <f>general_device_image.description</f>
        <v>0</v>
      </c>
      <c r="MXC186" s="12">
        <f>general_device_image.description</f>
        <v>0</v>
      </c>
      <c r="MXD186" s="12">
        <f>general_device_image.description</f>
        <v>0</v>
      </c>
      <c r="MXE186" s="12">
        <f>general_device_image.description</f>
        <v>0</v>
      </c>
      <c r="MXF186" s="12">
        <f>general_device_image.description</f>
        <v>0</v>
      </c>
      <c r="MXG186" s="12">
        <f>general_device_image.description</f>
        <v>0</v>
      </c>
      <c r="MXH186" s="12">
        <f>general_device_image.description</f>
        <v>0</v>
      </c>
      <c r="MXI186" s="12">
        <f>general_device_image.description</f>
        <v>0</v>
      </c>
      <c r="MXJ186" s="12">
        <f>general_device_image.description</f>
        <v>0</v>
      </c>
      <c r="MXK186" s="12">
        <f>general_device_image.description</f>
        <v>0</v>
      </c>
      <c r="MXL186" s="12">
        <f>general_device_image.description</f>
        <v>0</v>
      </c>
      <c r="MXM186" s="12">
        <f>general_device_image.description</f>
        <v>0</v>
      </c>
      <c r="MXN186" s="12">
        <f>general_device_image.description</f>
        <v>0</v>
      </c>
      <c r="MXO186" s="12">
        <f>general_device_image.description</f>
        <v>0</v>
      </c>
      <c r="MXP186" s="12">
        <f>general_device_image.description</f>
        <v>0</v>
      </c>
      <c r="MXQ186" s="12">
        <f>general_device_image.description</f>
        <v>0</v>
      </c>
      <c r="MXR186" s="12">
        <f>general_device_image.description</f>
        <v>0</v>
      </c>
      <c r="MXS186" s="12">
        <f>general_device_image.description</f>
        <v>0</v>
      </c>
      <c r="MXT186" s="12">
        <f>general_device_image.description</f>
        <v>0</v>
      </c>
      <c r="MXU186" s="12">
        <f>general_device_image.description</f>
        <v>0</v>
      </c>
      <c r="MXV186" s="12">
        <f>general_device_image.description</f>
        <v>0</v>
      </c>
      <c r="MXW186" s="12">
        <f>general_device_image.description</f>
        <v>0</v>
      </c>
      <c r="MXX186" s="12">
        <f>general_device_image.description</f>
        <v>0</v>
      </c>
      <c r="MXY186" s="12">
        <f>general_device_image.description</f>
        <v>0</v>
      </c>
      <c r="MXZ186" s="12">
        <f>general_device_image.description</f>
        <v>0</v>
      </c>
      <c r="MYA186" s="12">
        <f>general_device_image.description</f>
        <v>0</v>
      </c>
      <c r="MYB186" s="12">
        <f>general_device_image.description</f>
        <v>0</v>
      </c>
      <c r="MYC186" s="12">
        <f>general_device_image.description</f>
        <v>0</v>
      </c>
      <c r="MYD186" s="12">
        <f>general_device_image.description</f>
        <v>0</v>
      </c>
      <c r="MYE186" s="12">
        <f>general_device_image.description</f>
        <v>0</v>
      </c>
      <c r="MYF186" s="12">
        <f>general_device_image.description</f>
        <v>0</v>
      </c>
      <c r="MYG186" s="12">
        <f>general_device_image.description</f>
        <v>0</v>
      </c>
      <c r="MYH186" s="12">
        <f>general_device_image.description</f>
        <v>0</v>
      </c>
      <c r="MYI186" s="12">
        <f>general_device_image.description</f>
        <v>0</v>
      </c>
      <c r="MYJ186" s="12">
        <f>general_device_image.description</f>
        <v>0</v>
      </c>
      <c r="MYK186" s="12">
        <f>general_device_image.description</f>
        <v>0</v>
      </c>
      <c r="MYL186" s="12">
        <f>general_device_image.description</f>
        <v>0</v>
      </c>
      <c r="MYM186" s="12">
        <f>general_device_image.description</f>
        <v>0</v>
      </c>
      <c r="MYN186" s="12">
        <f>general_device_image.description</f>
        <v>0</v>
      </c>
      <c r="MYO186" s="12">
        <f>general_device_image.description</f>
        <v>0</v>
      </c>
      <c r="MYP186" s="12">
        <f>general_device_image.description</f>
        <v>0</v>
      </c>
      <c r="MYQ186" s="12">
        <f>general_device_image.description</f>
        <v>0</v>
      </c>
      <c r="MYR186" s="12">
        <f>general_device_image.description</f>
        <v>0</v>
      </c>
      <c r="MYS186" s="12">
        <f>general_device_image.description</f>
        <v>0</v>
      </c>
      <c r="MYT186" s="12">
        <f>general_device_image.description</f>
        <v>0</v>
      </c>
      <c r="MYU186" s="12">
        <f>general_device_image.description</f>
        <v>0</v>
      </c>
      <c r="MYV186" s="12">
        <f>general_device_image.description</f>
        <v>0</v>
      </c>
      <c r="MYW186" s="12">
        <f>general_device_image.description</f>
        <v>0</v>
      </c>
      <c r="MYX186" s="12">
        <f>general_device_image.description</f>
        <v>0</v>
      </c>
      <c r="MYY186" s="12">
        <f>general_device_image.description</f>
        <v>0</v>
      </c>
      <c r="MYZ186" s="12">
        <f>general_device_image.description</f>
        <v>0</v>
      </c>
      <c r="MZA186" s="12">
        <f>general_device_image.description</f>
        <v>0</v>
      </c>
      <c r="MZB186" s="12">
        <f>general_device_image.description</f>
        <v>0</v>
      </c>
      <c r="MZC186" s="12">
        <f>general_device_image.description</f>
        <v>0</v>
      </c>
      <c r="MZD186" s="12">
        <f>general_device_image.description</f>
        <v>0</v>
      </c>
      <c r="MZE186" s="12">
        <f>general_device_image.description</f>
        <v>0</v>
      </c>
      <c r="MZF186" s="12">
        <f>general_device_image.description</f>
        <v>0</v>
      </c>
      <c r="MZG186" s="12">
        <f>general_device_image.description</f>
        <v>0</v>
      </c>
      <c r="MZH186" s="12">
        <f>general_device_image.description</f>
        <v>0</v>
      </c>
      <c r="MZI186" s="12">
        <f>general_device_image.description</f>
        <v>0</v>
      </c>
      <c r="MZJ186" s="12">
        <f>general_device_image.description</f>
        <v>0</v>
      </c>
      <c r="MZK186" s="12">
        <f>general_device_image.description</f>
        <v>0</v>
      </c>
      <c r="MZL186" s="12">
        <f>general_device_image.description</f>
        <v>0</v>
      </c>
      <c r="MZM186" s="12">
        <f>general_device_image.description</f>
        <v>0</v>
      </c>
      <c r="MZN186" s="12">
        <f>general_device_image.description</f>
        <v>0</v>
      </c>
      <c r="MZO186" s="12">
        <f>general_device_image.description</f>
        <v>0</v>
      </c>
      <c r="MZP186" s="12">
        <f>general_device_image.description</f>
        <v>0</v>
      </c>
      <c r="MZQ186" s="12">
        <f>general_device_image.description</f>
        <v>0</v>
      </c>
      <c r="MZR186" s="12">
        <f>general_device_image.description</f>
        <v>0</v>
      </c>
      <c r="MZS186" s="12">
        <f>general_device_image.description</f>
        <v>0</v>
      </c>
      <c r="MZT186" s="12">
        <f>general_device_image.description</f>
        <v>0</v>
      </c>
      <c r="MZU186" s="12">
        <f>general_device_image.description</f>
        <v>0</v>
      </c>
      <c r="MZV186" s="12">
        <f>general_device_image.description</f>
        <v>0</v>
      </c>
      <c r="MZW186" s="12">
        <f>general_device_image.description</f>
        <v>0</v>
      </c>
      <c r="MZX186" s="12">
        <f>general_device_image.description</f>
        <v>0</v>
      </c>
      <c r="MZY186" s="12">
        <f>general_device_image.description</f>
        <v>0</v>
      </c>
      <c r="MZZ186" s="12">
        <f>general_device_image.description</f>
        <v>0</v>
      </c>
      <c r="NAA186" s="12">
        <f>general_device_image.description</f>
        <v>0</v>
      </c>
      <c r="NAB186" s="12">
        <f>general_device_image.description</f>
        <v>0</v>
      </c>
      <c r="NAC186" s="12">
        <f>general_device_image.description</f>
        <v>0</v>
      </c>
      <c r="NAD186" s="12">
        <f>general_device_image.description</f>
        <v>0</v>
      </c>
      <c r="NAE186" s="12">
        <f>general_device_image.description</f>
        <v>0</v>
      </c>
      <c r="NAF186" s="12">
        <f>general_device_image.description</f>
        <v>0</v>
      </c>
      <c r="NAG186" s="12">
        <f>general_device_image.description</f>
        <v>0</v>
      </c>
      <c r="NAH186" s="12">
        <f>general_device_image.description</f>
        <v>0</v>
      </c>
      <c r="NAI186" s="12">
        <f>general_device_image.description</f>
        <v>0</v>
      </c>
      <c r="NAJ186" s="12">
        <f>general_device_image.description</f>
        <v>0</v>
      </c>
      <c r="NAK186" s="12">
        <f>general_device_image.description</f>
        <v>0</v>
      </c>
      <c r="NAL186" s="12">
        <f>general_device_image.description</f>
        <v>0</v>
      </c>
      <c r="NAM186" s="12">
        <f>general_device_image.description</f>
        <v>0</v>
      </c>
      <c r="NAN186" s="12">
        <f>general_device_image.description</f>
        <v>0</v>
      </c>
      <c r="NAO186" s="12">
        <f>general_device_image.description</f>
        <v>0</v>
      </c>
      <c r="NAP186" s="12">
        <f>general_device_image.description</f>
        <v>0</v>
      </c>
      <c r="NAQ186" s="12">
        <f>general_device_image.description</f>
        <v>0</v>
      </c>
      <c r="NAR186" s="12">
        <f>general_device_image.description</f>
        <v>0</v>
      </c>
      <c r="NAS186" s="12">
        <f>general_device_image.description</f>
        <v>0</v>
      </c>
      <c r="NAT186" s="12">
        <f>general_device_image.description</f>
        <v>0</v>
      </c>
      <c r="NAU186" s="12">
        <f>general_device_image.description</f>
        <v>0</v>
      </c>
      <c r="NAV186" s="12">
        <f>general_device_image.description</f>
        <v>0</v>
      </c>
      <c r="NAW186" s="12">
        <f>general_device_image.description</f>
        <v>0</v>
      </c>
      <c r="NAX186" s="12">
        <f>general_device_image.description</f>
        <v>0</v>
      </c>
      <c r="NAY186" s="12">
        <f>general_device_image.description</f>
        <v>0</v>
      </c>
      <c r="NAZ186" s="12">
        <f>general_device_image.description</f>
        <v>0</v>
      </c>
      <c r="NBA186" s="12">
        <f>general_device_image.description</f>
        <v>0</v>
      </c>
      <c r="NBB186" s="12">
        <f>general_device_image.description</f>
        <v>0</v>
      </c>
      <c r="NBC186" s="12">
        <f>general_device_image.description</f>
        <v>0</v>
      </c>
      <c r="NBD186" s="12">
        <f>general_device_image.description</f>
        <v>0</v>
      </c>
      <c r="NBE186" s="12">
        <f>general_device_image.description</f>
        <v>0</v>
      </c>
      <c r="NBF186" s="12">
        <f>general_device_image.description</f>
        <v>0</v>
      </c>
      <c r="NBG186" s="12">
        <f>general_device_image.description</f>
        <v>0</v>
      </c>
      <c r="NBH186" s="12">
        <f>general_device_image.description</f>
        <v>0</v>
      </c>
      <c r="NBI186" s="12">
        <f>general_device_image.description</f>
        <v>0</v>
      </c>
      <c r="NBJ186" s="12">
        <f>general_device_image.description</f>
        <v>0</v>
      </c>
      <c r="NBK186" s="12">
        <f>general_device_image.description</f>
        <v>0</v>
      </c>
      <c r="NBL186" s="12">
        <f>general_device_image.description</f>
        <v>0</v>
      </c>
      <c r="NBM186" s="12">
        <f>general_device_image.description</f>
        <v>0</v>
      </c>
      <c r="NBN186" s="12">
        <f>general_device_image.description</f>
        <v>0</v>
      </c>
      <c r="NBO186" s="12">
        <f>general_device_image.description</f>
        <v>0</v>
      </c>
      <c r="NBP186" s="12">
        <f>general_device_image.description</f>
        <v>0</v>
      </c>
      <c r="NBQ186" s="12">
        <f>general_device_image.description</f>
        <v>0</v>
      </c>
      <c r="NBR186" s="12">
        <f>general_device_image.description</f>
        <v>0</v>
      </c>
      <c r="NBS186" s="12">
        <f>general_device_image.description</f>
        <v>0</v>
      </c>
      <c r="NBT186" s="12">
        <f>general_device_image.description</f>
        <v>0</v>
      </c>
      <c r="NBU186" s="12">
        <f>general_device_image.description</f>
        <v>0</v>
      </c>
      <c r="NBV186" s="12">
        <f>general_device_image.description</f>
        <v>0</v>
      </c>
      <c r="NBW186" s="12">
        <f>general_device_image.description</f>
        <v>0</v>
      </c>
      <c r="NBX186" s="12">
        <f>general_device_image.description</f>
        <v>0</v>
      </c>
      <c r="NBY186" s="12">
        <f>general_device_image.description</f>
        <v>0</v>
      </c>
      <c r="NBZ186" s="12">
        <f>general_device_image.description</f>
        <v>0</v>
      </c>
      <c r="NCA186" s="12">
        <f>general_device_image.description</f>
        <v>0</v>
      </c>
      <c r="NCB186" s="12">
        <f>general_device_image.description</f>
        <v>0</v>
      </c>
      <c r="NCC186" s="12">
        <f>general_device_image.description</f>
        <v>0</v>
      </c>
      <c r="NCD186" s="12">
        <f>general_device_image.description</f>
        <v>0</v>
      </c>
      <c r="NCE186" s="12">
        <f>general_device_image.description</f>
        <v>0</v>
      </c>
      <c r="NCF186" s="12">
        <f>general_device_image.description</f>
        <v>0</v>
      </c>
      <c r="NCG186" s="12">
        <f>general_device_image.description</f>
        <v>0</v>
      </c>
      <c r="NCH186" s="12">
        <f>general_device_image.description</f>
        <v>0</v>
      </c>
      <c r="NCI186" s="12">
        <f>general_device_image.description</f>
        <v>0</v>
      </c>
      <c r="NCJ186" s="12">
        <f>general_device_image.description</f>
        <v>0</v>
      </c>
      <c r="NCK186" s="12">
        <f>general_device_image.description</f>
        <v>0</v>
      </c>
      <c r="NCL186" s="12">
        <f>general_device_image.description</f>
        <v>0</v>
      </c>
      <c r="NCM186" s="12">
        <f>general_device_image.description</f>
        <v>0</v>
      </c>
      <c r="NCN186" s="12">
        <f>general_device_image.description</f>
        <v>0</v>
      </c>
      <c r="NCO186" s="12">
        <f>general_device_image.description</f>
        <v>0</v>
      </c>
      <c r="NCP186" s="12">
        <f>general_device_image.description</f>
        <v>0</v>
      </c>
      <c r="NCQ186" s="12">
        <f>general_device_image.description</f>
        <v>0</v>
      </c>
      <c r="NCR186" s="12">
        <f>general_device_image.description</f>
        <v>0</v>
      </c>
      <c r="NCS186" s="12">
        <f>general_device_image.description</f>
        <v>0</v>
      </c>
      <c r="NCT186" s="12">
        <f>general_device_image.description</f>
        <v>0</v>
      </c>
      <c r="NCU186" s="12">
        <f>general_device_image.description</f>
        <v>0</v>
      </c>
      <c r="NCV186" s="12">
        <f>general_device_image.description</f>
        <v>0</v>
      </c>
      <c r="NCW186" s="12">
        <f>general_device_image.description</f>
        <v>0</v>
      </c>
      <c r="NCX186" s="12">
        <f>general_device_image.description</f>
        <v>0</v>
      </c>
      <c r="NCY186" s="12">
        <f>general_device_image.description</f>
        <v>0</v>
      </c>
      <c r="NCZ186" s="12">
        <f>general_device_image.description</f>
        <v>0</v>
      </c>
      <c r="NDA186" s="12">
        <f>general_device_image.description</f>
        <v>0</v>
      </c>
      <c r="NDB186" s="12">
        <f>general_device_image.description</f>
        <v>0</v>
      </c>
      <c r="NDC186" s="12">
        <f>general_device_image.description</f>
        <v>0</v>
      </c>
      <c r="NDD186" s="12">
        <f>general_device_image.description</f>
        <v>0</v>
      </c>
      <c r="NDE186" s="12">
        <f>general_device_image.description</f>
        <v>0</v>
      </c>
      <c r="NDF186" s="12">
        <f>general_device_image.description</f>
        <v>0</v>
      </c>
      <c r="NDG186" s="12">
        <f>general_device_image.description</f>
        <v>0</v>
      </c>
      <c r="NDH186" s="12">
        <f>general_device_image.description</f>
        <v>0</v>
      </c>
      <c r="NDI186" s="12">
        <f>general_device_image.description</f>
        <v>0</v>
      </c>
      <c r="NDJ186" s="12">
        <f>general_device_image.description</f>
        <v>0</v>
      </c>
      <c r="NDK186" s="12">
        <f>general_device_image.description</f>
        <v>0</v>
      </c>
      <c r="NDL186" s="12">
        <f>general_device_image.description</f>
        <v>0</v>
      </c>
      <c r="NDM186" s="12">
        <f>general_device_image.description</f>
        <v>0</v>
      </c>
      <c r="NDN186" s="12">
        <f>general_device_image.description</f>
        <v>0</v>
      </c>
      <c r="NDO186" s="12">
        <f>general_device_image.description</f>
        <v>0</v>
      </c>
      <c r="NDP186" s="12">
        <f>general_device_image.description</f>
        <v>0</v>
      </c>
      <c r="NDQ186" s="12">
        <f>general_device_image.description</f>
        <v>0</v>
      </c>
      <c r="NDR186" s="12">
        <f>general_device_image.description</f>
        <v>0</v>
      </c>
      <c r="NDS186" s="12">
        <f>general_device_image.description</f>
        <v>0</v>
      </c>
      <c r="NDT186" s="12">
        <f>general_device_image.description</f>
        <v>0</v>
      </c>
      <c r="NDU186" s="12">
        <f>general_device_image.description</f>
        <v>0</v>
      </c>
      <c r="NDV186" s="12">
        <f>general_device_image.description</f>
        <v>0</v>
      </c>
      <c r="NDW186" s="12">
        <f>general_device_image.description</f>
        <v>0</v>
      </c>
      <c r="NDX186" s="12">
        <f>general_device_image.description</f>
        <v>0</v>
      </c>
      <c r="NDY186" s="12">
        <f>general_device_image.description</f>
        <v>0</v>
      </c>
      <c r="NDZ186" s="12">
        <f>general_device_image.description</f>
        <v>0</v>
      </c>
      <c r="NEA186" s="12">
        <f>general_device_image.description</f>
        <v>0</v>
      </c>
      <c r="NEB186" s="12">
        <f>general_device_image.description</f>
        <v>0</v>
      </c>
      <c r="NEC186" s="12">
        <f>general_device_image.description</f>
        <v>0</v>
      </c>
      <c r="NED186" s="12">
        <f>general_device_image.description</f>
        <v>0</v>
      </c>
      <c r="NEE186" s="12">
        <f>general_device_image.description</f>
        <v>0</v>
      </c>
      <c r="NEF186" s="12">
        <f>general_device_image.description</f>
        <v>0</v>
      </c>
      <c r="NEG186" s="12">
        <f>general_device_image.description</f>
        <v>0</v>
      </c>
      <c r="NEH186" s="12">
        <f>general_device_image.description</f>
        <v>0</v>
      </c>
      <c r="NEI186" s="12">
        <f>general_device_image.description</f>
        <v>0</v>
      </c>
      <c r="NEJ186" s="12">
        <f>general_device_image.description</f>
        <v>0</v>
      </c>
      <c r="NEK186" s="12">
        <f>general_device_image.description</f>
        <v>0</v>
      </c>
      <c r="NEL186" s="12">
        <f>general_device_image.description</f>
        <v>0</v>
      </c>
      <c r="NEM186" s="12">
        <f>general_device_image.description</f>
        <v>0</v>
      </c>
      <c r="NEN186" s="12">
        <f>general_device_image.description</f>
        <v>0</v>
      </c>
      <c r="NEO186" s="12">
        <f>general_device_image.description</f>
        <v>0</v>
      </c>
      <c r="NEP186" s="12">
        <f>general_device_image.description</f>
        <v>0</v>
      </c>
      <c r="NEQ186" s="12">
        <f>general_device_image.description</f>
        <v>0</v>
      </c>
      <c r="NER186" s="12">
        <f>general_device_image.description</f>
        <v>0</v>
      </c>
      <c r="NES186" s="12">
        <f>general_device_image.description</f>
        <v>0</v>
      </c>
      <c r="NET186" s="12">
        <f>general_device_image.description</f>
        <v>0</v>
      </c>
      <c r="NEU186" s="12">
        <f>general_device_image.description</f>
        <v>0</v>
      </c>
      <c r="NEV186" s="12">
        <f>general_device_image.description</f>
        <v>0</v>
      </c>
      <c r="NEW186" s="12">
        <f>general_device_image.description</f>
        <v>0</v>
      </c>
      <c r="NEX186" s="12">
        <f>general_device_image.description</f>
        <v>0</v>
      </c>
      <c r="NEY186" s="12">
        <f>general_device_image.description</f>
        <v>0</v>
      </c>
      <c r="NEZ186" s="12">
        <f>general_device_image.description</f>
        <v>0</v>
      </c>
      <c r="NFA186" s="12">
        <f>general_device_image.description</f>
        <v>0</v>
      </c>
      <c r="NFB186" s="12">
        <f>general_device_image.description</f>
        <v>0</v>
      </c>
      <c r="NFC186" s="12">
        <f>general_device_image.description</f>
        <v>0</v>
      </c>
      <c r="NFD186" s="12">
        <f>general_device_image.description</f>
        <v>0</v>
      </c>
      <c r="NFE186" s="12">
        <f>general_device_image.description</f>
        <v>0</v>
      </c>
      <c r="NFF186" s="12">
        <f>general_device_image.description</f>
        <v>0</v>
      </c>
      <c r="NFG186" s="12">
        <f>general_device_image.description</f>
        <v>0</v>
      </c>
      <c r="NFH186" s="12">
        <f>general_device_image.description</f>
        <v>0</v>
      </c>
      <c r="NFI186" s="12">
        <f>general_device_image.description</f>
        <v>0</v>
      </c>
      <c r="NFJ186" s="12">
        <f>general_device_image.description</f>
        <v>0</v>
      </c>
      <c r="NFK186" s="12">
        <f>general_device_image.description</f>
        <v>0</v>
      </c>
      <c r="NFL186" s="12">
        <f>general_device_image.description</f>
        <v>0</v>
      </c>
      <c r="NFM186" s="12">
        <f>general_device_image.description</f>
        <v>0</v>
      </c>
      <c r="NFN186" s="12">
        <f>general_device_image.description</f>
        <v>0</v>
      </c>
      <c r="NFO186" s="12">
        <f>general_device_image.description</f>
        <v>0</v>
      </c>
      <c r="NFP186" s="12">
        <f>general_device_image.description</f>
        <v>0</v>
      </c>
      <c r="NFQ186" s="12">
        <f>general_device_image.description</f>
        <v>0</v>
      </c>
      <c r="NFR186" s="12">
        <f>general_device_image.description</f>
        <v>0</v>
      </c>
      <c r="NFS186" s="12">
        <f>general_device_image.description</f>
        <v>0</v>
      </c>
      <c r="NFT186" s="12">
        <f>general_device_image.description</f>
        <v>0</v>
      </c>
      <c r="NFU186" s="12">
        <f>general_device_image.description</f>
        <v>0</v>
      </c>
      <c r="NFV186" s="12">
        <f>general_device_image.description</f>
        <v>0</v>
      </c>
      <c r="NFW186" s="12">
        <f>general_device_image.description</f>
        <v>0</v>
      </c>
      <c r="NFX186" s="12">
        <f>general_device_image.description</f>
        <v>0</v>
      </c>
      <c r="NFY186" s="12">
        <f>general_device_image.description</f>
        <v>0</v>
      </c>
      <c r="NFZ186" s="12">
        <f>general_device_image.description</f>
        <v>0</v>
      </c>
      <c r="NGA186" s="12">
        <f>general_device_image.description</f>
        <v>0</v>
      </c>
      <c r="NGB186" s="12">
        <f>general_device_image.description</f>
        <v>0</v>
      </c>
      <c r="NGC186" s="12">
        <f>general_device_image.description</f>
        <v>0</v>
      </c>
      <c r="NGD186" s="12">
        <f>general_device_image.description</f>
        <v>0</v>
      </c>
      <c r="NGE186" s="12">
        <f>general_device_image.description</f>
        <v>0</v>
      </c>
      <c r="NGF186" s="12">
        <f>general_device_image.description</f>
        <v>0</v>
      </c>
      <c r="NGG186" s="12">
        <f>general_device_image.description</f>
        <v>0</v>
      </c>
      <c r="NGH186" s="12">
        <f>general_device_image.description</f>
        <v>0</v>
      </c>
      <c r="NGI186" s="12">
        <f>general_device_image.description</f>
        <v>0</v>
      </c>
      <c r="NGJ186" s="12">
        <f>general_device_image.description</f>
        <v>0</v>
      </c>
      <c r="NGK186" s="12">
        <f>general_device_image.description</f>
        <v>0</v>
      </c>
      <c r="NGL186" s="12">
        <f>general_device_image.description</f>
        <v>0</v>
      </c>
      <c r="NGM186" s="12">
        <f>general_device_image.description</f>
        <v>0</v>
      </c>
      <c r="NGN186" s="12">
        <f>general_device_image.description</f>
        <v>0</v>
      </c>
      <c r="NGO186" s="12">
        <f>general_device_image.description</f>
        <v>0</v>
      </c>
      <c r="NGP186" s="12">
        <f>general_device_image.description</f>
        <v>0</v>
      </c>
      <c r="NGQ186" s="12">
        <f>general_device_image.description</f>
        <v>0</v>
      </c>
      <c r="NGR186" s="12">
        <f>general_device_image.description</f>
        <v>0</v>
      </c>
      <c r="NGS186" s="12">
        <f>general_device_image.description</f>
        <v>0</v>
      </c>
      <c r="NGT186" s="12">
        <f>general_device_image.description</f>
        <v>0</v>
      </c>
      <c r="NGU186" s="12">
        <f>general_device_image.description</f>
        <v>0</v>
      </c>
      <c r="NGV186" s="12">
        <f>general_device_image.description</f>
        <v>0</v>
      </c>
      <c r="NGW186" s="12">
        <f>general_device_image.description</f>
        <v>0</v>
      </c>
      <c r="NGX186" s="12">
        <f>general_device_image.description</f>
        <v>0</v>
      </c>
      <c r="NGY186" s="12">
        <f>general_device_image.description</f>
        <v>0</v>
      </c>
      <c r="NGZ186" s="12">
        <f>general_device_image.description</f>
        <v>0</v>
      </c>
      <c r="NHA186" s="12">
        <f>general_device_image.description</f>
        <v>0</v>
      </c>
      <c r="NHB186" s="12">
        <f>general_device_image.description</f>
        <v>0</v>
      </c>
      <c r="NHC186" s="12">
        <f>general_device_image.description</f>
        <v>0</v>
      </c>
      <c r="NHD186" s="12">
        <f>general_device_image.description</f>
        <v>0</v>
      </c>
      <c r="NHE186" s="12">
        <f>general_device_image.description</f>
        <v>0</v>
      </c>
      <c r="NHF186" s="12">
        <f>general_device_image.description</f>
        <v>0</v>
      </c>
      <c r="NHG186" s="12">
        <f>general_device_image.description</f>
        <v>0</v>
      </c>
      <c r="NHH186" s="12">
        <f>general_device_image.description</f>
        <v>0</v>
      </c>
      <c r="NHI186" s="12">
        <f>general_device_image.description</f>
        <v>0</v>
      </c>
      <c r="NHJ186" s="12">
        <f>general_device_image.description</f>
        <v>0</v>
      </c>
      <c r="NHK186" s="12">
        <f>general_device_image.description</f>
        <v>0</v>
      </c>
      <c r="NHL186" s="12">
        <f>general_device_image.description</f>
        <v>0</v>
      </c>
      <c r="NHM186" s="12">
        <f>general_device_image.description</f>
        <v>0</v>
      </c>
      <c r="NHN186" s="12">
        <f>general_device_image.description</f>
        <v>0</v>
      </c>
      <c r="NHO186" s="12">
        <f>general_device_image.description</f>
        <v>0</v>
      </c>
      <c r="NHP186" s="12">
        <f>general_device_image.description</f>
        <v>0</v>
      </c>
      <c r="NHQ186" s="12">
        <f>general_device_image.description</f>
        <v>0</v>
      </c>
      <c r="NHR186" s="12">
        <f>general_device_image.description</f>
        <v>0</v>
      </c>
      <c r="NHS186" s="12">
        <f>general_device_image.description</f>
        <v>0</v>
      </c>
      <c r="NHT186" s="12">
        <f>general_device_image.description</f>
        <v>0</v>
      </c>
      <c r="NHU186" s="12">
        <f>general_device_image.description</f>
        <v>0</v>
      </c>
      <c r="NHV186" s="12">
        <f>general_device_image.description</f>
        <v>0</v>
      </c>
      <c r="NHW186" s="12">
        <f>general_device_image.description</f>
        <v>0</v>
      </c>
      <c r="NHX186" s="12">
        <f>general_device_image.description</f>
        <v>0</v>
      </c>
      <c r="NHY186" s="12">
        <f>general_device_image.description</f>
        <v>0</v>
      </c>
      <c r="NHZ186" s="12">
        <f>general_device_image.description</f>
        <v>0</v>
      </c>
      <c r="NIA186" s="12">
        <f>general_device_image.description</f>
        <v>0</v>
      </c>
      <c r="NIB186" s="12">
        <f>general_device_image.description</f>
        <v>0</v>
      </c>
      <c r="NIC186" s="12">
        <f>general_device_image.description</f>
        <v>0</v>
      </c>
      <c r="NID186" s="12">
        <f>general_device_image.description</f>
        <v>0</v>
      </c>
      <c r="NIE186" s="12">
        <f>general_device_image.description</f>
        <v>0</v>
      </c>
      <c r="NIF186" s="12">
        <f>general_device_image.description</f>
        <v>0</v>
      </c>
      <c r="NIG186" s="12">
        <f>general_device_image.description</f>
        <v>0</v>
      </c>
      <c r="NIH186" s="12">
        <f>general_device_image.description</f>
        <v>0</v>
      </c>
      <c r="NII186" s="12">
        <f>general_device_image.description</f>
        <v>0</v>
      </c>
      <c r="NIJ186" s="12">
        <f>general_device_image.description</f>
        <v>0</v>
      </c>
      <c r="NIK186" s="12">
        <f>general_device_image.description</f>
        <v>0</v>
      </c>
      <c r="NIL186" s="12">
        <f>general_device_image.description</f>
        <v>0</v>
      </c>
      <c r="NIM186" s="12">
        <f>general_device_image.description</f>
        <v>0</v>
      </c>
      <c r="NIN186" s="12">
        <f>general_device_image.description</f>
        <v>0</v>
      </c>
      <c r="NIO186" s="12">
        <f>general_device_image.description</f>
        <v>0</v>
      </c>
      <c r="NIP186" s="12">
        <f>general_device_image.description</f>
        <v>0</v>
      </c>
      <c r="NIQ186" s="12">
        <f>general_device_image.description</f>
        <v>0</v>
      </c>
      <c r="NIR186" s="12">
        <f>general_device_image.description</f>
        <v>0</v>
      </c>
      <c r="NIS186" s="12">
        <f>general_device_image.description</f>
        <v>0</v>
      </c>
      <c r="NIT186" s="12">
        <f>general_device_image.description</f>
        <v>0</v>
      </c>
      <c r="NIU186" s="12">
        <f>general_device_image.description</f>
        <v>0</v>
      </c>
      <c r="NIV186" s="12">
        <f>general_device_image.description</f>
        <v>0</v>
      </c>
      <c r="NIW186" s="12">
        <f>general_device_image.description</f>
        <v>0</v>
      </c>
      <c r="NIX186" s="12">
        <f>general_device_image.description</f>
        <v>0</v>
      </c>
      <c r="NIY186" s="12">
        <f>general_device_image.description</f>
        <v>0</v>
      </c>
      <c r="NIZ186" s="12">
        <f>general_device_image.description</f>
        <v>0</v>
      </c>
      <c r="NJA186" s="12">
        <f>general_device_image.description</f>
        <v>0</v>
      </c>
      <c r="NJB186" s="12">
        <f>general_device_image.description</f>
        <v>0</v>
      </c>
      <c r="NJC186" s="12">
        <f>general_device_image.description</f>
        <v>0</v>
      </c>
      <c r="NJD186" s="12">
        <f>general_device_image.description</f>
        <v>0</v>
      </c>
      <c r="NJE186" s="12">
        <f>general_device_image.description</f>
        <v>0</v>
      </c>
      <c r="NJF186" s="12">
        <f>general_device_image.description</f>
        <v>0</v>
      </c>
      <c r="NJG186" s="12">
        <f>general_device_image.description</f>
        <v>0</v>
      </c>
      <c r="NJH186" s="12">
        <f>general_device_image.description</f>
        <v>0</v>
      </c>
      <c r="NJI186" s="12">
        <f>general_device_image.description</f>
        <v>0</v>
      </c>
      <c r="NJJ186" s="12">
        <f>general_device_image.description</f>
        <v>0</v>
      </c>
      <c r="NJK186" s="12">
        <f>general_device_image.description</f>
        <v>0</v>
      </c>
      <c r="NJL186" s="12">
        <f>general_device_image.description</f>
        <v>0</v>
      </c>
      <c r="NJM186" s="12">
        <f>general_device_image.description</f>
        <v>0</v>
      </c>
      <c r="NJN186" s="12">
        <f>general_device_image.description</f>
        <v>0</v>
      </c>
      <c r="NJO186" s="12">
        <f>general_device_image.description</f>
        <v>0</v>
      </c>
      <c r="NJP186" s="12">
        <f>general_device_image.description</f>
        <v>0</v>
      </c>
      <c r="NJQ186" s="12">
        <f>general_device_image.description</f>
        <v>0</v>
      </c>
      <c r="NJR186" s="12">
        <f>general_device_image.description</f>
        <v>0</v>
      </c>
      <c r="NJS186" s="12">
        <f>general_device_image.description</f>
        <v>0</v>
      </c>
      <c r="NJT186" s="12">
        <f>general_device_image.description</f>
        <v>0</v>
      </c>
      <c r="NJU186" s="12">
        <f>general_device_image.description</f>
        <v>0</v>
      </c>
      <c r="NJV186" s="12">
        <f>general_device_image.description</f>
        <v>0</v>
      </c>
      <c r="NJW186" s="12">
        <f>general_device_image.description</f>
        <v>0</v>
      </c>
      <c r="NJX186" s="12">
        <f>general_device_image.description</f>
        <v>0</v>
      </c>
      <c r="NJY186" s="12">
        <f>general_device_image.description</f>
        <v>0</v>
      </c>
      <c r="NJZ186" s="12">
        <f>general_device_image.description</f>
        <v>0</v>
      </c>
      <c r="NKA186" s="12">
        <f>general_device_image.description</f>
        <v>0</v>
      </c>
      <c r="NKB186" s="12">
        <f>general_device_image.description</f>
        <v>0</v>
      </c>
      <c r="NKC186" s="12">
        <f>general_device_image.description</f>
        <v>0</v>
      </c>
      <c r="NKD186" s="12">
        <f>general_device_image.description</f>
        <v>0</v>
      </c>
      <c r="NKE186" s="12">
        <f>general_device_image.description</f>
        <v>0</v>
      </c>
      <c r="NKF186" s="12">
        <f>general_device_image.description</f>
        <v>0</v>
      </c>
      <c r="NKG186" s="12">
        <f>general_device_image.description</f>
        <v>0</v>
      </c>
      <c r="NKH186" s="12">
        <f>general_device_image.description</f>
        <v>0</v>
      </c>
      <c r="NKI186" s="12">
        <f>general_device_image.description</f>
        <v>0</v>
      </c>
      <c r="NKJ186" s="12">
        <f>general_device_image.description</f>
        <v>0</v>
      </c>
      <c r="NKK186" s="12">
        <f>general_device_image.description</f>
        <v>0</v>
      </c>
      <c r="NKL186" s="12">
        <f>general_device_image.description</f>
        <v>0</v>
      </c>
      <c r="NKM186" s="12">
        <f>general_device_image.description</f>
        <v>0</v>
      </c>
      <c r="NKN186" s="12">
        <f>general_device_image.description</f>
        <v>0</v>
      </c>
      <c r="NKO186" s="12">
        <f>general_device_image.description</f>
        <v>0</v>
      </c>
      <c r="NKP186" s="12">
        <f>general_device_image.description</f>
        <v>0</v>
      </c>
      <c r="NKQ186" s="12">
        <f>general_device_image.description</f>
        <v>0</v>
      </c>
      <c r="NKR186" s="12">
        <f>general_device_image.description</f>
        <v>0</v>
      </c>
      <c r="NKS186" s="12">
        <f>general_device_image.description</f>
        <v>0</v>
      </c>
      <c r="NKT186" s="12">
        <f>general_device_image.description</f>
        <v>0</v>
      </c>
      <c r="NKU186" s="12">
        <f>general_device_image.description</f>
        <v>0</v>
      </c>
      <c r="NKV186" s="12">
        <f>general_device_image.description</f>
        <v>0</v>
      </c>
      <c r="NKW186" s="12">
        <f>general_device_image.description</f>
        <v>0</v>
      </c>
      <c r="NKX186" s="12">
        <f>general_device_image.description</f>
        <v>0</v>
      </c>
      <c r="NKY186" s="12">
        <f>general_device_image.description</f>
        <v>0</v>
      </c>
      <c r="NKZ186" s="12">
        <f>general_device_image.description</f>
        <v>0</v>
      </c>
      <c r="NLA186" s="12">
        <f>general_device_image.description</f>
        <v>0</v>
      </c>
      <c r="NLB186" s="12">
        <f>general_device_image.description</f>
        <v>0</v>
      </c>
      <c r="NLC186" s="12">
        <f>general_device_image.description</f>
        <v>0</v>
      </c>
      <c r="NLD186" s="12">
        <f>general_device_image.description</f>
        <v>0</v>
      </c>
      <c r="NLE186" s="12">
        <f>general_device_image.description</f>
        <v>0</v>
      </c>
      <c r="NLF186" s="12">
        <f>general_device_image.description</f>
        <v>0</v>
      </c>
      <c r="NLG186" s="12">
        <f>general_device_image.description</f>
        <v>0</v>
      </c>
      <c r="NLH186" s="12">
        <f>general_device_image.description</f>
        <v>0</v>
      </c>
      <c r="NLI186" s="12">
        <f>general_device_image.description</f>
        <v>0</v>
      </c>
      <c r="NLJ186" s="12">
        <f>general_device_image.description</f>
        <v>0</v>
      </c>
      <c r="NLK186" s="12">
        <f>general_device_image.description</f>
        <v>0</v>
      </c>
      <c r="NLL186" s="12">
        <f>general_device_image.description</f>
        <v>0</v>
      </c>
      <c r="NLM186" s="12">
        <f>general_device_image.description</f>
        <v>0</v>
      </c>
      <c r="NLN186" s="12">
        <f>general_device_image.description</f>
        <v>0</v>
      </c>
      <c r="NLO186" s="12">
        <f>general_device_image.description</f>
        <v>0</v>
      </c>
      <c r="NLP186" s="12">
        <f>general_device_image.description</f>
        <v>0</v>
      </c>
      <c r="NLQ186" s="12">
        <f>general_device_image.description</f>
        <v>0</v>
      </c>
      <c r="NLR186" s="12">
        <f>general_device_image.description</f>
        <v>0</v>
      </c>
      <c r="NLS186" s="12">
        <f>general_device_image.description</f>
        <v>0</v>
      </c>
      <c r="NLT186" s="12">
        <f>general_device_image.description</f>
        <v>0</v>
      </c>
      <c r="NLU186" s="12">
        <f>general_device_image.description</f>
        <v>0</v>
      </c>
      <c r="NLV186" s="12">
        <f>general_device_image.description</f>
        <v>0</v>
      </c>
      <c r="NLW186" s="12">
        <f>general_device_image.description</f>
        <v>0</v>
      </c>
      <c r="NLX186" s="12">
        <f>general_device_image.description</f>
        <v>0</v>
      </c>
      <c r="NLY186" s="12">
        <f>general_device_image.description</f>
        <v>0</v>
      </c>
      <c r="NLZ186" s="12">
        <f>general_device_image.description</f>
        <v>0</v>
      </c>
      <c r="NMA186" s="12">
        <f>general_device_image.description</f>
        <v>0</v>
      </c>
      <c r="NMB186" s="12">
        <f>general_device_image.description</f>
        <v>0</v>
      </c>
      <c r="NMC186" s="12">
        <f>general_device_image.description</f>
        <v>0</v>
      </c>
      <c r="NMD186" s="12">
        <f>general_device_image.description</f>
        <v>0</v>
      </c>
      <c r="NME186" s="12">
        <f>general_device_image.description</f>
        <v>0</v>
      </c>
      <c r="NMF186" s="12">
        <f>general_device_image.description</f>
        <v>0</v>
      </c>
      <c r="NMG186" s="12">
        <f>general_device_image.description</f>
        <v>0</v>
      </c>
      <c r="NMH186" s="12">
        <f>general_device_image.description</f>
        <v>0</v>
      </c>
      <c r="NMI186" s="12">
        <f>general_device_image.description</f>
        <v>0</v>
      </c>
      <c r="NMJ186" s="12">
        <f>general_device_image.description</f>
        <v>0</v>
      </c>
      <c r="NMK186" s="12">
        <f>general_device_image.description</f>
        <v>0</v>
      </c>
      <c r="NML186" s="12">
        <f>general_device_image.description</f>
        <v>0</v>
      </c>
      <c r="NMM186" s="12">
        <f>general_device_image.description</f>
        <v>0</v>
      </c>
      <c r="NMN186" s="12">
        <f>general_device_image.description</f>
        <v>0</v>
      </c>
      <c r="NMO186" s="12">
        <f>general_device_image.description</f>
        <v>0</v>
      </c>
      <c r="NMP186" s="12">
        <f>general_device_image.description</f>
        <v>0</v>
      </c>
      <c r="NMQ186" s="12">
        <f>general_device_image.description</f>
        <v>0</v>
      </c>
      <c r="NMR186" s="12">
        <f>general_device_image.description</f>
        <v>0</v>
      </c>
      <c r="NMS186" s="12">
        <f>general_device_image.description</f>
        <v>0</v>
      </c>
      <c r="NMT186" s="12">
        <f>general_device_image.description</f>
        <v>0</v>
      </c>
      <c r="NMU186" s="12">
        <f>general_device_image.description</f>
        <v>0</v>
      </c>
      <c r="NMV186" s="12">
        <f>general_device_image.description</f>
        <v>0</v>
      </c>
      <c r="NMW186" s="12">
        <f>general_device_image.description</f>
        <v>0</v>
      </c>
      <c r="NMX186" s="12">
        <f>general_device_image.description</f>
        <v>0</v>
      </c>
      <c r="NMY186" s="12">
        <f>general_device_image.description</f>
        <v>0</v>
      </c>
      <c r="NMZ186" s="12">
        <f>general_device_image.description</f>
        <v>0</v>
      </c>
      <c r="NNA186" s="12">
        <f>general_device_image.description</f>
        <v>0</v>
      </c>
      <c r="NNB186" s="12">
        <f>general_device_image.description</f>
        <v>0</v>
      </c>
      <c r="NNC186" s="12">
        <f>general_device_image.description</f>
        <v>0</v>
      </c>
      <c r="NND186" s="12">
        <f>general_device_image.description</f>
        <v>0</v>
      </c>
      <c r="NNE186" s="12">
        <f>general_device_image.description</f>
        <v>0</v>
      </c>
      <c r="NNF186" s="12">
        <f>general_device_image.description</f>
        <v>0</v>
      </c>
      <c r="NNG186" s="12">
        <f>general_device_image.description</f>
        <v>0</v>
      </c>
      <c r="NNH186" s="12">
        <f>general_device_image.description</f>
        <v>0</v>
      </c>
      <c r="NNI186" s="12">
        <f>general_device_image.description</f>
        <v>0</v>
      </c>
      <c r="NNJ186" s="12">
        <f>general_device_image.description</f>
        <v>0</v>
      </c>
      <c r="NNK186" s="12">
        <f>general_device_image.description</f>
        <v>0</v>
      </c>
      <c r="NNL186" s="12">
        <f>general_device_image.description</f>
        <v>0</v>
      </c>
      <c r="NNM186" s="12">
        <f>general_device_image.description</f>
        <v>0</v>
      </c>
      <c r="NNN186" s="12">
        <f>general_device_image.description</f>
        <v>0</v>
      </c>
      <c r="NNO186" s="12">
        <f>general_device_image.description</f>
        <v>0</v>
      </c>
      <c r="NNP186" s="12">
        <f>general_device_image.description</f>
        <v>0</v>
      </c>
      <c r="NNQ186" s="12">
        <f>general_device_image.description</f>
        <v>0</v>
      </c>
      <c r="NNR186" s="12">
        <f>general_device_image.description</f>
        <v>0</v>
      </c>
      <c r="NNS186" s="12">
        <f>general_device_image.description</f>
        <v>0</v>
      </c>
      <c r="NNT186" s="12">
        <f>general_device_image.description</f>
        <v>0</v>
      </c>
      <c r="NNU186" s="12">
        <f>general_device_image.description</f>
        <v>0</v>
      </c>
      <c r="NNV186" s="12">
        <f>general_device_image.description</f>
        <v>0</v>
      </c>
      <c r="NNW186" s="12">
        <f>general_device_image.description</f>
        <v>0</v>
      </c>
      <c r="NNX186" s="12">
        <f>general_device_image.description</f>
        <v>0</v>
      </c>
      <c r="NNY186" s="12">
        <f>general_device_image.description</f>
        <v>0</v>
      </c>
      <c r="NNZ186" s="12">
        <f>general_device_image.description</f>
        <v>0</v>
      </c>
      <c r="NOA186" s="12">
        <f>general_device_image.description</f>
        <v>0</v>
      </c>
      <c r="NOB186" s="12">
        <f>general_device_image.description</f>
        <v>0</v>
      </c>
      <c r="NOC186" s="12">
        <f>general_device_image.description</f>
        <v>0</v>
      </c>
      <c r="NOD186" s="12">
        <f>general_device_image.description</f>
        <v>0</v>
      </c>
      <c r="NOE186" s="12">
        <f>general_device_image.description</f>
        <v>0</v>
      </c>
      <c r="NOF186" s="12">
        <f>general_device_image.description</f>
        <v>0</v>
      </c>
      <c r="NOG186" s="12">
        <f>general_device_image.description</f>
        <v>0</v>
      </c>
      <c r="NOH186" s="12">
        <f>general_device_image.description</f>
        <v>0</v>
      </c>
      <c r="NOI186" s="12">
        <f>general_device_image.description</f>
        <v>0</v>
      </c>
      <c r="NOJ186" s="12">
        <f>general_device_image.description</f>
        <v>0</v>
      </c>
      <c r="NOK186" s="12">
        <f>general_device_image.description</f>
        <v>0</v>
      </c>
      <c r="NOL186" s="12">
        <f>general_device_image.description</f>
        <v>0</v>
      </c>
      <c r="NOM186" s="12">
        <f>general_device_image.description</f>
        <v>0</v>
      </c>
      <c r="NON186" s="12">
        <f>general_device_image.description</f>
        <v>0</v>
      </c>
      <c r="NOO186" s="12">
        <f>general_device_image.description</f>
        <v>0</v>
      </c>
      <c r="NOP186" s="12">
        <f>general_device_image.description</f>
        <v>0</v>
      </c>
      <c r="NOQ186" s="12">
        <f>general_device_image.description</f>
        <v>0</v>
      </c>
      <c r="NOR186" s="12">
        <f>general_device_image.description</f>
        <v>0</v>
      </c>
      <c r="NOS186" s="12">
        <f>general_device_image.description</f>
        <v>0</v>
      </c>
      <c r="NOT186" s="12">
        <f>general_device_image.description</f>
        <v>0</v>
      </c>
      <c r="NOU186" s="12">
        <f>general_device_image.description</f>
        <v>0</v>
      </c>
      <c r="NOV186" s="12">
        <f>general_device_image.description</f>
        <v>0</v>
      </c>
      <c r="NOW186" s="12">
        <f>general_device_image.description</f>
        <v>0</v>
      </c>
      <c r="NOX186" s="12">
        <f>general_device_image.description</f>
        <v>0</v>
      </c>
      <c r="NOY186" s="12">
        <f>general_device_image.description</f>
        <v>0</v>
      </c>
      <c r="NOZ186" s="12">
        <f>general_device_image.description</f>
        <v>0</v>
      </c>
      <c r="NPA186" s="12">
        <f>general_device_image.description</f>
        <v>0</v>
      </c>
      <c r="NPB186" s="12">
        <f>general_device_image.description</f>
        <v>0</v>
      </c>
      <c r="NPC186" s="12">
        <f>general_device_image.description</f>
        <v>0</v>
      </c>
      <c r="NPD186" s="12">
        <f>general_device_image.description</f>
        <v>0</v>
      </c>
      <c r="NPE186" s="12">
        <f>general_device_image.description</f>
        <v>0</v>
      </c>
      <c r="NPF186" s="12">
        <f>general_device_image.description</f>
        <v>0</v>
      </c>
      <c r="NPG186" s="12">
        <f>general_device_image.description</f>
        <v>0</v>
      </c>
      <c r="NPH186" s="12">
        <f>general_device_image.description</f>
        <v>0</v>
      </c>
      <c r="NPI186" s="12">
        <f>general_device_image.description</f>
        <v>0</v>
      </c>
      <c r="NPJ186" s="12">
        <f>general_device_image.description</f>
        <v>0</v>
      </c>
      <c r="NPK186" s="12">
        <f>general_device_image.description</f>
        <v>0</v>
      </c>
      <c r="NPL186" s="12">
        <f>general_device_image.description</f>
        <v>0</v>
      </c>
      <c r="NPM186" s="12">
        <f>general_device_image.description</f>
        <v>0</v>
      </c>
      <c r="NPN186" s="12">
        <f>general_device_image.description</f>
        <v>0</v>
      </c>
      <c r="NPO186" s="12">
        <f>general_device_image.description</f>
        <v>0</v>
      </c>
      <c r="NPP186" s="12">
        <f>general_device_image.description</f>
        <v>0</v>
      </c>
      <c r="NPQ186" s="12">
        <f>general_device_image.description</f>
        <v>0</v>
      </c>
      <c r="NPR186" s="12">
        <f>general_device_image.description</f>
        <v>0</v>
      </c>
      <c r="NPS186" s="12">
        <f>general_device_image.description</f>
        <v>0</v>
      </c>
      <c r="NPT186" s="12">
        <f>general_device_image.description</f>
        <v>0</v>
      </c>
      <c r="NPU186" s="12">
        <f>general_device_image.description</f>
        <v>0</v>
      </c>
      <c r="NPV186" s="12">
        <f>general_device_image.description</f>
        <v>0</v>
      </c>
      <c r="NPW186" s="12">
        <f>general_device_image.description</f>
        <v>0</v>
      </c>
      <c r="NPX186" s="12">
        <f>general_device_image.description</f>
        <v>0</v>
      </c>
      <c r="NPY186" s="12">
        <f>general_device_image.description</f>
        <v>0</v>
      </c>
      <c r="NPZ186" s="12">
        <f>general_device_image.description</f>
        <v>0</v>
      </c>
      <c r="NQA186" s="12">
        <f>general_device_image.description</f>
        <v>0</v>
      </c>
      <c r="NQB186" s="12">
        <f>general_device_image.description</f>
        <v>0</v>
      </c>
      <c r="NQC186" s="12">
        <f>general_device_image.description</f>
        <v>0</v>
      </c>
      <c r="NQD186" s="12">
        <f>general_device_image.description</f>
        <v>0</v>
      </c>
      <c r="NQE186" s="12">
        <f>general_device_image.description</f>
        <v>0</v>
      </c>
      <c r="NQF186" s="12">
        <f>general_device_image.description</f>
        <v>0</v>
      </c>
      <c r="NQG186" s="12">
        <f>general_device_image.description</f>
        <v>0</v>
      </c>
      <c r="NQH186" s="12">
        <f>general_device_image.description</f>
        <v>0</v>
      </c>
      <c r="NQI186" s="12">
        <f>general_device_image.description</f>
        <v>0</v>
      </c>
      <c r="NQJ186" s="12">
        <f>general_device_image.description</f>
        <v>0</v>
      </c>
      <c r="NQK186" s="12">
        <f>general_device_image.description</f>
        <v>0</v>
      </c>
      <c r="NQL186" s="12">
        <f>general_device_image.description</f>
        <v>0</v>
      </c>
      <c r="NQM186" s="12">
        <f>general_device_image.description</f>
        <v>0</v>
      </c>
      <c r="NQN186" s="12">
        <f>general_device_image.description</f>
        <v>0</v>
      </c>
      <c r="NQO186" s="12">
        <f>general_device_image.description</f>
        <v>0</v>
      </c>
      <c r="NQP186" s="12">
        <f>general_device_image.description</f>
        <v>0</v>
      </c>
      <c r="NQQ186" s="12">
        <f>general_device_image.description</f>
        <v>0</v>
      </c>
      <c r="NQR186" s="12">
        <f>general_device_image.description</f>
        <v>0</v>
      </c>
      <c r="NQS186" s="12">
        <f>general_device_image.description</f>
        <v>0</v>
      </c>
      <c r="NQT186" s="12">
        <f>general_device_image.description</f>
        <v>0</v>
      </c>
      <c r="NQU186" s="12">
        <f>general_device_image.description</f>
        <v>0</v>
      </c>
      <c r="NQV186" s="12">
        <f>general_device_image.description</f>
        <v>0</v>
      </c>
      <c r="NQW186" s="12">
        <f>general_device_image.description</f>
        <v>0</v>
      </c>
      <c r="NQX186" s="12">
        <f>general_device_image.description</f>
        <v>0</v>
      </c>
      <c r="NQY186" s="12">
        <f>general_device_image.description</f>
        <v>0</v>
      </c>
      <c r="NQZ186" s="12">
        <f>general_device_image.description</f>
        <v>0</v>
      </c>
      <c r="NRA186" s="12">
        <f>general_device_image.description</f>
        <v>0</v>
      </c>
      <c r="NRB186" s="12">
        <f>general_device_image.description</f>
        <v>0</v>
      </c>
      <c r="NRC186" s="12">
        <f>general_device_image.description</f>
        <v>0</v>
      </c>
      <c r="NRD186" s="12">
        <f>general_device_image.description</f>
        <v>0</v>
      </c>
      <c r="NRE186" s="12">
        <f>general_device_image.description</f>
        <v>0</v>
      </c>
      <c r="NRF186" s="12">
        <f>general_device_image.description</f>
        <v>0</v>
      </c>
      <c r="NRG186" s="12">
        <f>general_device_image.description</f>
        <v>0</v>
      </c>
      <c r="NRH186" s="12">
        <f>general_device_image.description</f>
        <v>0</v>
      </c>
      <c r="NRI186" s="12">
        <f>general_device_image.description</f>
        <v>0</v>
      </c>
      <c r="NRJ186" s="12">
        <f>general_device_image.description</f>
        <v>0</v>
      </c>
      <c r="NRK186" s="12">
        <f>general_device_image.description</f>
        <v>0</v>
      </c>
      <c r="NRL186" s="12">
        <f>general_device_image.description</f>
        <v>0</v>
      </c>
      <c r="NRM186" s="12">
        <f>general_device_image.description</f>
        <v>0</v>
      </c>
      <c r="NRN186" s="12">
        <f>general_device_image.description</f>
        <v>0</v>
      </c>
      <c r="NRO186" s="12">
        <f>general_device_image.description</f>
        <v>0</v>
      </c>
      <c r="NRP186" s="12">
        <f>general_device_image.description</f>
        <v>0</v>
      </c>
      <c r="NRQ186" s="12">
        <f>general_device_image.description</f>
        <v>0</v>
      </c>
      <c r="NRR186" s="12">
        <f>general_device_image.description</f>
        <v>0</v>
      </c>
      <c r="NRS186" s="12">
        <f>general_device_image.description</f>
        <v>0</v>
      </c>
      <c r="NRT186" s="12">
        <f>general_device_image.description</f>
        <v>0</v>
      </c>
      <c r="NRU186" s="12">
        <f>general_device_image.description</f>
        <v>0</v>
      </c>
      <c r="NRV186" s="12">
        <f>general_device_image.description</f>
        <v>0</v>
      </c>
      <c r="NRW186" s="12">
        <f>general_device_image.description</f>
        <v>0</v>
      </c>
      <c r="NRX186" s="12">
        <f>general_device_image.description</f>
        <v>0</v>
      </c>
      <c r="NRY186" s="12">
        <f>general_device_image.description</f>
        <v>0</v>
      </c>
      <c r="NRZ186" s="12">
        <f>general_device_image.description</f>
        <v>0</v>
      </c>
      <c r="NSA186" s="12">
        <f>general_device_image.description</f>
        <v>0</v>
      </c>
      <c r="NSB186" s="12">
        <f>general_device_image.description</f>
        <v>0</v>
      </c>
      <c r="NSC186" s="12">
        <f>general_device_image.description</f>
        <v>0</v>
      </c>
      <c r="NSD186" s="12">
        <f>general_device_image.description</f>
        <v>0</v>
      </c>
      <c r="NSE186" s="12">
        <f>general_device_image.description</f>
        <v>0</v>
      </c>
      <c r="NSF186" s="12">
        <f>general_device_image.description</f>
        <v>0</v>
      </c>
      <c r="NSG186" s="12">
        <f>general_device_image.description</f>
        <v>0</v>
      </c>
      <c r="NSH186" s="12">
        <f>general_device_image.description</f>
        <v>0</v>
      </c>
      <c r="NSI186" s="12">
        <f>general_device_image.description</f>
        <v>0</v>
      </c>
      <c r="NSJ186" s="12">
        <f>general_device_image.description</f>
        <v>0</v>
      </c>
      <c r="NSK186" s="12">
        <f>general_device_image.description</f>
        <v>0</v>
      </c>
      <c r="NSL186" s="12">
        <f>general_device_image.description</f>
        <v>0</v>
      </c>
      <c r="NSM186" s="12">
        <f>general_device_image.description</f>
        <v>0</v>
      </c>
      <c r="NSN186" s="12">
        <f>general_device_image.description</f>
        <v>0</v>
      </c>
      <c r="NSO186" s="12">
        <f>general_device_image.description</f>
        <v>0</v>
      </c>
      <c r="NSP186" s="12">
        <f>general_device_image.description</f>
        <v>0</v>
      </c>
      <c r="NSQ186" s="12">
        <f>general_device_image.description</f>
        <v>0</v>
      </c>
      <c r="NSR186" s="12">
        <f>general_device_image.description</f>
        <v>0</v>
      </c>
      <c r="NSS186" s="12">
        <f>general_device_image.description</f>
        <v>0</v>
      </c>
      <c r="NST186" s="12">
        <f>general_device_image.description</f>
        <v>0</v>
      </c>
      <c r="NSU186" s="12">
        <f>general_device_image.description</f>
        <v>0</v>
      </c>
      <c r="NSV186" s="12">
        <f>general_device_image.description</f>
        <v>0</v>
      </c>
      <c r="NSW186" s="12">
        <f>general_device_image.description</f>
        <v>0</v>
      </c>
      <c r="NSX186" s="12">
        <f>general_device_image.description</f>
        <v>0</v>
      </c>
      <c r="NSY186" s="12">
        <f>general_device_image.description</f>
        <v>0</v>
      </c>
      <c r="NSZ186" s="12">
        <f>general_device_image.description</f>
        <v>0</v>
      </c>
      <c r="NTA186" s="12">
        <f>general_device_image.description</f>
        <v>0</v>
      </c>
      <c r="NTB186" s="12">
        <f>general_device_image.description</f>
        <v>0</v>
      </c>
      <c r="NTC186" s="12">
        <f>general_device_image.description</f>
        <v>0</v>
      </c>
      <c r="NTD186" s="12">
        <f>general_device_image.description</f>
        <v>0</v>
      </c>
      <c r="NTE186" s="12">
        <f>general_device_image.description</f>
        <v>0</v>
      </c>
      <c r="NTF186" s="12">
        <f>general_device_image.description</f>
        <v>0</v>
      </c>
      <c r="NTG186" s="12">
        <f>general_device_image.description</f>
        <v>0</v>
      </c>
      <c r="NTH186" s="12">
        <f>general_device_image.description</f>
        <v>0</v>
      </c>
      <c r="NTI186" s="12">
        <f>general_device_image.description</f>
        <v>0</v>
      </c>
      <c r="NTJ186" s="12">
        <f>general_device_image.description</f>
        <v>0</v>
      </c>
      <c r="NTK186" s="12">
        <f>general_device_image.description</f>
        <v>0</v>
      </c>
      <c r="NTL186" s="12">
        <f>general_device_image.description</f>
        <v>0</v>
      </c>
      <c r="NTM186" s="12">
        <f>general_device_image.description</f>
        <v>0</v>
      </c>
      <c r="NTN186" s="12">
        <f>general_device_image.description</f>
        <v>0</v>
      </c>
      <c r="NTO186" s="12">
        <f>general_device_image.description</f>
        <v>0</v>
      </c>
      <c r="NTP186" s="12">
        <f>general_device_image.description</f>
        <v>0</v>
      </c>
      <c r="NTQ186" s="12">
        <f>general_device_image.description</f>
        <v>0</v>
      </c>
      <c r="NTR186" s="12">
        <f>general_device_image.description</f>
        <v>0</v>
      </c>
      <c r="NTS186" s="12">
        <f>general_device_image.description</f>
        <v>0</v>
      </c>
      <c r="NTT186" s="12">
        <f>general_device_image.description</f>
        <v>0</v>
      </c>
      <c r="NTU186" s="12">
        <f>general_device_image.description</f>
        <v>0</v>
      </c>
      <c r="NTV186" s="12">
        <f>general_device_image.description</f>
        <v>0</v>
      </c>
      <c r="NTW186" s="12">
        <f>general_device_image.description</f>
        <v>0</v>
      </c>
      <c r="NTX186" s="12">
        <f>general_device_image.description</f>
        <v>0</v>
      </c>
      <c r="NTY186" s="12">
        <f>general_device_image.description</f>
        <v>0</v>
      </c>
      <c r="NTZ186" s="12">
        <f>general_device_image.description</f>
        <v>0</v>
      </c>
      <c r="NUA186" s="12">
        <f>general_device_image.description</f>
        <v>0</v>
      </c>
      <c r="NUB186" s="12">
        <f>general_device_image.description</f>
        <v>0</v>
      </c>
      <c r="NUC186" s="12">
        <f>general_device_image.description</f>
        <v>0</v>
      </c>
      <c r="NUD186" s="12">
        <f>general_device_image.description</f>
        <v>0</v>
      </c>
      <c r="NUE186" s="12">
        <f>general_device_image.description</f>
        <v>0</v>
      </c>
      <c r="NUF186" s="12">
        <f>general_device_image.description</f>
        <v>0</v>
      </c>
      <c r="NUG186" s="12">
        <f>general_device_image.description</f>
        <v>0</v>
      </c>
      <c r="NUH186" s="12">
        <f>general_device_image.description</f>
        <v>0</v>
      </c>
      <c r="NUI186" s="12">
        <f>general_device_image.description</f>
        <v>0</v>
      </c>
      <c r="NUJ186" s="12">
        <f>general_device_image.description</f>
        <v>0</v>
      </c>
      <c r="NUK186" s="12">
        <f>general_device_image.description</f>
        <v>0</v>
      </c>
      <c r="NUL186" s="12">
        <f>general_device_image.description</f>
        <v>0</v>
      </c>
      <c r="NUM186" s="12">
        <f>general_device_image.description</f>
        <v>0</v>
      </c>
      <c r="NUN186" s="12">
        <f>general_device_image.description</f>
        <v>0</v>
      </c>
      <c r="NUO186" s="12">
        <f>general_device_image.description</f>
        <v>0</v>
      </c>
      <c r="NUP186" s="12">
        <f>general_device_image.description</f>
        <v>0</v>
      </c>
      <c r="NUQ186" s="12">
        <f>general_device_image.description</f>
        <v>0</v>
      </c>
      <c r="NUR186" s="12">
        <f>general_device_image.description</f>
        <v>0</v>
      </c>
      <c r="NUS186" s="12">
        <f>general_device_image.description</f>
        <v>0</v>
      </c>
      <c r="NUT186" s="12">
        <f>general_device_image.description</f>
        <v>0</v>
      </c>
      <c r="NUU186" s="12">
        <f>general_device_image.description</f>
        <v>0</v>
      </c>
      <c r="NUV186" s="12">
        <f>general_device_image.description</f>
        <v>0</v>
      </c>
      <c r="NUW186" s="12">
        <f>general_device_image.description</f>
        <v>0</v>
      </c>
      <c r="NUX186" s="12">
        <f>general_device_image.description</f>
        <v>0</v>
      </c>
      <c r="NUY186" s="12">
        <f>general_device_image.description</f>
        <v>0</v>
      </c>
      <c r="NUZ186" s="12">
        <f>general_device_image.description</f>
        <v>0</v>
      </c>
      <c r="NVA186" s="12">
        <f>general_device_image.description</f>
        <v>0</v>
      </c>
      <c r="NVB186" s="12">
        <f>general_device_image.description</f>
        <v>0</v>
      </c>
      <c r="NVC186" s="12">
        <f>general_device_image.description</f>
        <v>0</v>
      </c>
      <c r="NVD186" s="12">
        <f>general_device_image.description</f>
        <v>0</v>
      </c>
      <c r="NVE186" s="12">
        <f>general_device_image.description</f>
        <v>0</v>
      </c>
      <c r="NVF186" s="12">
        <f>general_device_image.description</f>
        <v>0</v>
      </c>
      <c r="NVG186" s="12">
        <f>general_device_image.description</f>
        <v>0</v>
      </c>
      <c r="NVH186" s="12">
        <f>general_device_image.description</f>
        <v>0</v>
      </c>
      <c r="NVI186" s="12">
        <f>general_device_image.description</f>
        <v>0</v>
      </c>
      <c r="NVJ186" s="12">
        <f>general_device_image.description</f>
        <v>0</v>
      </c>
      <c r="NVK186" s="12">
        <f>general_device_image.description</f>
        <v>0</v>
      </c>
      <c r="NVL186" s="12">
        <f>general_device_image.description</f>
        <v>0</v>
      </c>
      <c r="NVM186" s="12">
        <f>general_device_image.description</f>
        <v>0</v>
      </c>
      <c r="NVN186" s="12">
        <f>general_device_image.description</f>
        <v>0</v>
      </c>
      <c r="NVO186" s="12">
        <f>general_device_image.description</f>
        <v>0</v>
      </c>
      <c r="NVP186" s="12">
        <f>general_device_image.description</f>
        <v>0</v>
      </c>
      <c r="NVQ186" s="12">
        <f>general_device_image.description</f>
        <v>0</v>
      </c>
      <c r="NVR186" s="12">
        <f>general_device_image.description</f>
        <v>0</v>
      </c>
      <c r="NVS186" s="12">
        <f>general_device_image.description</f>
        <v>0</v>
      </c>
      <c r="NVT186" s="12">
        <f>general_device_image.description</f>
        <v>0</v>
      </c>
      <c r="NVU186" s="12">
        <f>general_device_image.description</f>
        <v>0</v>
      </c>
      <c r="NVV186" s="12">
        <f>general_device_image.description</f>
        <v>0</v>
      </c>
      <c r="NVW186" s="12">
        <f>general_device_image.description</f>
        <v>0</v>
      </c>
      <c r="NVX186" s="12">
        <f>general_device_image.description</f>
        <v>0</v>
      </c>
      <c r="NVY186" s="12">
        <f>general_device_image.description</f>
        <v>0</v>
      </c>
      <c r="NVZ186" s="12">
        <f>general_device_image.description</f>
        <v>0</v>
      </c>
      <c r="NWA186" s="12">
        <f>general_device_image.description</f>
        <v>0</v>
      </c>
      <c r="NWB186" s="12">
        <f>general_device_image.description</f>
        <v>0</v>
      </c>
      <c r="NWC186" s="12">
        <f>general_device_image.description</f>
        <v>0</v>
      </c>
      <c r="NWD186" s="12">
        <f>general_device_image.description</f>
        <v>0</v>
      </c>
      <c r="NWE186" s="12">
        <f>general_device_image.description</f>
        <v>0</v>
      </c>
      <c r="NWF186" s="12">
        <f>general_device_image.description</f>
        <v>0</v>
      </c>
      <c r="NWG186" s="12">
        <f>general_device_image.description</f>
        <v>0</v>
      </c>
      <c r="NWH186" s="12">
        <f>general_device_image.description</f>
        <v>0</v>
      </c>
      <c r="NWI186" s="12">
        <f>general_device_image.description</f>
        <v>0</v>
      </c>
      <c r="NWJ186" s="12">
        <f>general_device_image.description</f>
        <v>0</v>
      </c>
      <c r="NWK186" s="12">
        <f>general_device_image.description</f>
        <v>0</v>
      </c>
      <c r="NWL186" s="12">
        <f>general_device_image.description</f>
        <v>0</v>
      </c>
      <c r="NWM186" s="12">
        <f>general_device_image.description</f>
        <v>0</v>
      </c>
      <c r="NWN186" s="12">
        <f>general_device_image.description</f>
        <v>0</v>
      </c>
      <c r="NWO186" s="12">
        <f>general_device_image.description</f>
        <v>0</v>
      </c>
      <c r="NWP186" s="12">
        <f>general_device_image.description</f>
        <v>0</v>
      </c>
      <c r="NWQ186" s="12">
        <f>general_device_image.description</f>
        <v>0</v>
      </c>
      <c r="NWR186" s="12">
        <f>general_device_image.description</f>
        <v>0</v>
      </c>
      <c r="NWS186" s="12">
        <f>general_device_image.description</f>
        <v>0</v>
      </c>
      <c r="NWT186" s="12">
        <f>general_device_image.description</f>
        <v>0</v>
      </c>
      <c r="NWU186" s="12">
        <f>general_device_image.description</f>
        <v>0</v>
      </c>
      <c r="NWV186" s="12">
        <f>general_device_image.description</f>
        <v>0</v>
      </c>
      <c r="NWW186" s="12">
        <f>general_device_image.description</f>
        <v>0</v>
      </c>
      <c r="NWX186" s="12">
        <f>general_device_image.description</f>
        <v>0</v>
      </c>
      <c r="NWY186" s="12">
        <f>general_device_image.description</f>
        <v>0</v>
      </c>
      <c r="NWZ186" s="12">
        <f>general_device_image.description</f>
        <v>0</v>
      </c>
      <c r="NXA186" s="12">
        <f>general_device_image.description</f>
        <v>0</v>
      </c>
      <c r="NXB186" s="12">
        <f>general_device_image.description</f>
        <v>0</v>
      </c>
      <c r="NXC186" s="12">
        <f>general_device_image.description</f>
        <v>0</v>
      </c>
      <c r="NXD186" s="12">
        <f>general_device_image.description</f>
        <v>0</v>
      </c>
      <c r="NXE186" s="12">
        <f>general_device_image.description</f>
        <v>0</v>
      </c>
      <c r="NXF186" s="12">
        <f>general_device_image.description</f>
        <v>0</v>
      </c>
      <c r="NXG186" s="12">
        <f>general_device_image.description</f>
        <v>0</v>
      </c>
      <c r="NXH186" s="12">
        <f>general_device_image.description</f>
        <v>0</v>
      </c>
      <c r="NXI186" s="12">
        <f>general_device_image.description</f>
        <v>0</v>
      </c>
      <c r="NXJ186" s="12">
        <f>general_device_image.description</f>
        <v>0</v>
      </c>
      <c r="NXK186" s="12">
        <f>general_device_image.description</f>
        <v>0</v>
      </c>
      <c r="NXL186" s="12">
        <f>general_device_image.description</f>
        <v>0</v>
      </c>
      <c r="NXM186" s="12">
        <f>general_device_image.description</f>
        <v>0</v>
      </c>
      <c r="NXN186" s="12">
        <f>general_device_image.description</f>
        <v>0</v>
      </c>
      <c r="NXO186" s="12">
        <f>general_device_image.description</f>
        <v>0</v>
      </c>
      <c r="NXP186" s="12">
        <f>general_device_image.description</f>
        <v>0</v>
      </c>
      <c r="NXQ186" s="12">
        <f>general_device_image.description</f>
        <v>0</v>
      </c>
      <c r="NXR186" s="12">
        <f>general_device_image.description</f>
        <v>0</v>
      </c>
      <c r="NXS186" s="12">
        <f>general_device_image.description</f>
        <v>0</v>
      </c>
      <c r="NXT186" s="12">
        <f>general_device_image.description</f>
        <v>0</v>
      </c>
      <c r="NXU186" s="12">
        <f>general_device_image.description</f>
        <v>0</v>
      </c>
      <c r="NXV186" s="12">
        <f>general_device_image.description</f>
        <v>0</v>
      </c>
      <c r="NXW186" s="12">
        <f>general_device_image.description</f>
        <v>0</v>
      </c>
      <c r="NXX186" s="12">
        <f>general_device_image.description</f>
        <v>0</v>
      </c>
      <c r="NXY186" s="12">
        <f>general_device_image.description</f>
        <v>0</v>
      </c>
      <c r="NXZ186" s="12">
        <f>general_device_image.description</f>
        <v>0</v>
      </c>
      <c r="NYA186" s="12">
        <f>general_device_image.description</f>
        <v>0</v>
      </c>
      <c r="NYB186" s="12">
        <f>general_device_image.description</f>
        <v>0</v>
      </c>
      <c r="NYC186" s="12">
        <f>general_device_image.description</f>
        <v>0</v>
      </c>
      <c r="NYD186" s="12">
        <f>general_device_image.description</f>
        <v>0</v>
      </c>
      <c r="NYE186" s="12">
        <f>general_device_image.description</f>
        <v>0</v>
      </c>
      <c r="NYF186" s="12">
        <f>general_device_image.description</f>
        <v>0</v>
      </c>
      <c r="NYG186" s="12">
        <f>general_device_image.description</f>
        <v>0</v>
      </c>
      <c r="NYH186" s="12">
        <f>general_device_image.description</f>
        <v>0</v>
      </c>
      <c r="NYI186" s="12">
        <f>general_device_image.description</f>
        <v>0</v>
      </c>
      <c r="NYJ186" s="12">
        <f>general_device_image.description</f>
        <v>0</v>
      </c>
      <c r="NYK186" s="12">
        <f>general_device_image.description</f>
        <v>0</v>
      </c>
      <c r="NYL186" s="12">
        <f>general_device_image.description</f>
        <v>0</v>
      </c>
      <c r="NYM186" s="12">
        <f>general_device_image.description</f>
        <v>0</v>
      </c>
      <c r="NYN186" s="12">
        <f>general_device_image.description</f>
        <v>0</v>
      </c>
      <c r="NYO186" s="12">
        <f>general_device_image.description</f>
        <v>0</v>
      </c>
      <c r="NYP186" s="12">
        <f>general_device_image.description</f>
        <v>0</v>
      </c>
      <c r="NYQ186" s="12">
        <f>general_device_image.description</f>
        <v>0</v>
      </c>
      <c r="NYR186" s="12">
        <f>general_device_image.description</f>
        <v>0</v>
      </c>
      <c r="NYS186" s="12">
        <f>general_device_image.description</f>
        <v>0</v>
      </c>
      <c r="NYT186" s="12">
        <f>general_device_image.description</f>
        <v>0</v>
      </c>
      <c r="NYU186" s="12">
        <f>general_device_image.description</f>
        <v>0</v>
      </c>
      <c r="NYV186" s="12">
        <f>general_device_image.description</f>
        <v>0</v>
      </c>
      <c r="NYW186" s="12">
        <f>general_device_image.description</f>
        <v>0</v>
      </c>
      <c r="NYX186" s="12">
        <f>general_device_image.description</f>
        <v>0</v>
      </c>
      <c r="NYY186" s="12">
        <f>general_device_image.description</f>
        <v>0</v>
      </c>
      <c r="NYZ186" s="12">
        <f>general_device_image.description</f>
        <v>0</v>
      </c>
      <c r="NZA186" s="12">
        <f>general_device_image.description</f>
        <v>0</v>
      </c>
      <c r="NZB186" s="12">
        <f>general_device_image.description</f>
        <v>0</v>
      </c>
      <c r="NZC186" s="12">
        <f>general_device_image.description</f>
        <v>0</v>
      </c>
      <c r="NZD186" s="12">
        <f>general_device_image.description</f>
        <v>0</v>
      </c>
      <c r="NZE186" s="12">
        <f>general_device_image.description</f>
        <v>0</v>
      </c>
      <c r="NZF186" s="12">
        <f>general_device_image.description</f>
        <v>0</v>
      </c>
      <c r="NZG186" s="12">
        <f>general_device_image.description</f>
        <v>0</v>
      </c>
      <c r="NZH186" s="12">
        <f>general_device_image.description</f>
        <v>0</v>
      </c>
      <c r="NZI186" s="12">
        <f>general_device_image.description</f>
        <v>0</v>
      </c>
      <c r="NZJ186" s="12">
        <f>general_device_image.description</f>
        <v>0</v>
      </c>
      <c r="NZK186" s="12">
        <f>general_device_image.description</f>
        <v>0</v>
      </c>
      <c r="NZL186" s="12">
        <f>general_device_image.description</f>
        <v>0</v>
      </c>
      <c r="NZM186" s="12">
        <f>general_device_image.description</f>
        <v>0</v>
      </c>
      <c r="NZN186" s="12">
        <f>general_device_image.description</f>
        <v>0</v>
      </c>
      <c r="NZO186" s="12">
        <f>general_device_image.description</f>
        <v>0</v>
      </c>
      <c r="NZP186" s="12">
        <f>general_device_image.description</f>
        <v>0</v>
      </c>
      <c r="NZQ186" s="12">
        <f>general_device_image.description</f>
        <v>0</v>
      </c>
      <c r="NZR186" s="12">
        <f>general_device_image.description</f>
        <v>0</v>
      </c>
      <c r="NZS186" s="12">
        <f>general_device_image.description</f>
        <v>0</v>
      </c>
      <c r="NZT186" s="12">
        <f>general_device_image.description</f>
        <v>0</v>
      </c>
      <c r="NZU186" s="12">
        <f>general_device_image.description</f>
        <v>0</v>
      </c>
      <c r="NZV186" s="12">
        <f>general_device_image.description</f>
        <v>0</v>
      </c>
      <c r="NZW186" s="12">
        <f>general_device_image.description</f>
        <v>0</v>
      </c>
      <c r="NZX186" s="12">
        <f>general_device_image.description</f>
        <v>0</v>
      </c>
      <c r="NZY186" s="12">
        <f>general_device_image.description</f>
        <v>0</v>
      </c>
      <c r="NZZ186" s="12">
        <f>general_device_image.description</f>
        <v>0</v>
      </c>
      <c r="OAA186" s="12">
        <f>general_device_image.description</f>
        <v>0</v>
      </c>
      <c r="OAB186" s="12">
        <f>general_device_image.description</f>
        <v>0</v>
      </c>
      <c r="OAC186" s="12">
        <f>general_device_image.description</f>
        <v>0</v>
      </c>
      <c r="OAD186" s="12">
        <f>general_device_image.description</f>
        <v>0</v>
      </c>
      <c r="OAE186" s="12">
        <f>general_device_image.description</f>
        <v>0</v>
      </c>
      <c r="OAF186" s="12">
        <f>general_device_image.description</f>
        <v>0</v>
      </c>
      <c r="OAG186" s="12">
        <f>general_device_image.description</f>
        <v>0</v>
      </c>
      <c r="OAH186" s="12">
        <f>general_device_image.description</f>
        <v>0</v>
      </c>
      <c r="OAI186" s="12">
        <f>general_device_image.description</f>
        <v>0</v>
      </c>
      <c r="OAJ186" s="12">
        <f>general_device_image.description</f>
        <v>0</v>
      </c>
      <c r="OAK186" s="12">
        <f>general_device_image.description</f>
        <v>0</v>
      </c>
      <c r="OAL186" s="12">
        <f>general_device_image.description</f>
        <v>0</v>
      </c>
      <c r="OAM186" s="12">
        <f>general_device_image.description</f>
        <v>0</v>
      </c>
      <c r="OAN186" s="12">
        <f>general_device_image.description</f>
        <v>0</v>
      </c>
      <c r="OAO186" s="12">
        <f>general_device_image.description</f>
        <v>0</v>
      </c>
      <c r="OAP186" s="12">
        <f>general_device_image.description</f>
        <v>0</v>
      </c>
      <c r="OAQ186" s="12">
        <f>general_device_image.description</f>
        <v>0</v>
      </c>
      <c r="OAR186" s="12">
        <f>general_device_image.description</f>
        <v>0</v>
      </c>
      <c r="OAS186" s="12">
        <f>general_device_image.description</f>
        <v>0</v>
      </c>
      <c r="OAT186" s="12">
        <f>general_device_image.description</f>
        <v>0</v>
      </c>
      <c r="OAU186" s="12">
        <f>general_device_image.description</f>
        <v>0</v>
      </c>
      <c r="OAV186" s="12">
        <f>general_device_image.description</f>
        <v>0</v>
      </c>
      <c r="OAW186" s="12">
        <f>general_device_image.description</f>
        <v>0</v>
      </c>
      <c r="OAX186" s="12">
        <f>general_device_image.description</f>
        <v>0</v>
      </c>
      <c r="OAY186" s="12">
        <f>general_device_image.description</f>
        <v>0</v>
      </c>
      <c r="OAZ186" s="12">
        <f>general_device_image.description</f>
        <v>0</v>
      </c>
      <c r="OBA186" s="12">
        <f>general_device_image.description</f>
        <v>0</v>
      </c>
      <c r="OBB186" s="12">
        <f>general_device_image.description</f>
        <v>0</v>
      </c>
      <c r="OBC186" s="12">
        <f>general_device_image.description</f>
        <v>0</v>
      </c>
      <c r="OBD186" s="12">
        <f>general_device_image.description</f>
        <v>0</v>
      </c>
      <c r="OBE186" s="12">
        <f>general_device_image.description</f>
        <v>0</v>
      </c>
      <c r="OBF186" s="12">
        <f>general_device_image.description</f>
        <v>0</v>
      </c>
      <c r="OBG186" s="12">
        <f>general_device_image.description</f>
        <v>0</v>
      </c>
      <c r="OBH186" s="12">
        <f>general_device_image.description</f>
        <v>0</v>
      </c>
      <c r="OBI186" s="12">
        <f>general_device_image.description</f>
        <v>0</v>
      </c>
      <c r="OBJ186" s="12">
        <f>general_device_image.description</f>
        <v>0</v>
      </c>
      <c r="OBK186" s="12">
        <f>general_device_image.description</f>
        <v>0</v>
      </c>
      <c r="OBL186" s="12">
        <f>general_device_image.description</f>
        <v>0</v>
      </c>
      <c r="OBM186" s="12">
        <f>general_device_image.description</f>
        <v>0</v>
      </c>
      <c r="OBN186" s="12">
        <f>general_device_image.description</f>
        <v>0</v>
      </c>
      <c r="OBO186" s="12">
        <f>general_device_image.description</f>
        <v>0</v>
      </c>
      <c r="OBP186" s="12">
        <f>general_device_image.description</f>
        <v>0</v>
      </c>
      <c r="OBQ186" s="12">
        <f>general_device_image.description</f>
        <v>0</v>
      </c>
      <c r="OBR186" s="12">
        <f>general_device_image.description</f>
        <v>0</v>
      </c>
      <c r="OBS186" s="12">
        <f>general_device_image.description</f>
        <v>0</v>
      </c>
      <c r="OBT186" s="12">
        <f>general_device_image.description</f>
        <v>0</v>
      </c>
      <c r="OBU186" s="12">
        <f>general_device_image.description</f>
        <v>0</v>
      </c>
      <c r="OBV186" s="12">
        <f>general_device_image.description</f>
        <v>0</v>
      </c>
      <c r="OBW186" s="12">
        <f>general_device_image.description</f>
        <v>0</v>
      </c>
      <c r="OBX186" s="12">
        <f>general_device_image.description</f>
        <v>0</v>
      </c>
      <c r="OBY186" s="12">
        <f>general_device_image.description</f>
        <v>0</v>
      </c>
      <c r="OBZ186" s="12">
        <f>general_device_image.description</f>
        <v>0</v>
      </c>
      <c r="OCA186" s="12">
        <f>general_device_image.description</f>
        <v>0</v>
      </c>
      <c r="OCB186" s="12">
        <f>general_device_image.description</f>
        <v>0</v>
      </c>
      <c r="OCC186" s="12">
        <f>general_device_image.description</f>
        <v>0</v>
      </c>
      <c r="OCD186" s="12">
        <f>general_device_image.description</f>
        <v>0</v>
      </c>
      <c r="OCE186" s="12">
        <f>general_device_image.description</f>
        <v>0</v>
      </c>
      <c r="OCF186" s="12">
        <f>general_device_image.description</f>
        <v>0</v>
      </c>
      <c r="OCG186" s="12">
        <f>general_device_image.description</f>
        <v>0</v>
      </c>
      <c r="OCH186" s="12">
        <f>general_device_image.description</f>
        <v>0</v>
      </c>
      <c r="OCI186" s="12">
        <f>general_device_image.description</f>
        <v>0</v>
      </c>
      <c r="OCJ186" s="12">
        <f>general_device_image.description</f>
        <v>0</v>
      </c>
      <c r="OCK186" s="12">
        <f>general_device_image.description</f>
        <v>0</v>
      </c>
      <c r="OCL186" s="12">
        <f>general_device_image.description</f>
        <v>0</v>
      </c>
      <c r="OCM186" s="12">
        <f>general_device_image.description</f>
        <v>0</v>
      </c>
      <c r="OCN186" s="12">
        <f>general_device_image.description</f>
        <v>0</v>
      </c>
      <c r="OCO186" s="12">
        <f>general_device_image.description</f>
        <v>0</v>
      </c>
      <c r="OCP186" s="12">
        <f>general_device_image.description</f>
        <v>0</v>
      </c>
      <c r="OCQ186" s="12">
        <f>general_device_image.description</f>
        <v>0</v>
      </c>
      <c r="OCR186" s="12">
        <f>general_device_image.description</f>
        <v>0</v>
      </c>
      <c r="OCS186" s="12">
        <f>general_device_image.description</f>
        <v>0</v>
      </c>
      <c r="OCT186" s="12">
        <f>general_device_image.description</f>
        <v>0</v>
      </c>
      <c r="OCU186" s="12">
        <f>general_device_image.description</f>
        <v>0</v>
      </c>
      <c r="OCV186" s="12">
        <f>general_device_image.description</f>
        <v>0</v>
      </c>
      <c r="OCW186" s="12">
        <f>general_device_image.description</f>
        <v>0</v>
      </c>
      <c r="OCX186" s="12">
        <f>general_device_image.description</f>
        <v>0</v>
      </c>
      <c r="OCY186" s="12">
        <f>general_device_image.description</f>
        <v>0</v>
      </c>
      <c r="OCZ186" s="12">
        <f>general_device_image.description</f>
        <v>0</v>
      </c>
      <c r="ODA186" s="12">
        <f>general_device_image.description</f>
        <v>0</v>
      </c>
      <c r="ODB186" s="12">
        <f>general_device_image.description</f>
        <v>0</v>
      </c>
      <c r="ODC186" s="12">
        <f>general_device_image.description</f>
        <v>0</v>
      </c>
      <c r="ODD186" s="12">
        <f>general_device_image.description</f>
        <v>0</v>
      </c>
      <c r="ODE186" s="12">
        <f>general_device_image.description</f>
        <v>0</v>
      </c>
      <c r="ODF186" s="12">
        <f>general_device_image.description</f>
        <v>0</v>
      </c>
      <c r="ODG186" s="12">
        <f>general_device_image.description</f>
        <v>0</v>
      </c>
      <c r="ODH186" s="12">
        <f>general_device_image.description</f>
        <v>0</v>
      </c>
      <c r="ODI186" s="12">
        <f>general_device_image.description</f>
        <v>0</v>
      </c>
      <c r="ODJ186" s="12">
        <f>general_device_image.description</f>
        <v>0</v>
      </c>
      <c r="ODK186" s="12">
        <f>general_device_image.description</f>
        <v>0</v>
      </c>
      <c r="ODL186" s="12">
        <f>general_device_image.description</f>
        <v>0</v>
      </c>
      <c r="ODM186" s="12">
        <f>general_device_image.description</f>
        <v>0</v>
      </c>
      <c r="ODN186" s="12">
        <f>general_device_image.description</f>
        <v>0</v>
      </c>
      <c r="ODO186" s="12">
        <f>general_device_image.description</f>
        <v>0</v>
      </c>
      <c r="ODP186" s="12">
        <f>general_device_image.description</f>
        <v>0</v>
      </c>
      <c r="ODQ186" s="12">
        <f>general_device_image.description</f>
        <v>0</v>
      </c>
      <c r="ODR186" s="12">
        <f>general_device_image.description</f>
        <v>0</v>
      </c>
      <c r="ODS186" s="12">
        <f>general_device_image.description</f>
        <v>0</v>
      </c>
      <c r="ODT186" s="12">
        <f>general_device_image.description</f>
        <v>0</v>
      </c>
      <c r="ODU186" s="12">
        <f>general_device_image.description</f>
        <v>0</v>
      </c>
      <c r="ODV186" s="12">
        <f>general_device_image.description</f>
        <v>0</v>
      </c>
      <c r="ODW186" s="12">
        <f>general_device_image.description</f>
        <v>0</v>
      </c>
      <c r="ODX186" s="12">
        <f>general_device_image.description</f>
        <v>0</v>
      </c>
      <c r="ODY186" s="12">
        <f>general_device_image.description</f>
        <v>0</v>
      </c>
      <c r="ODZ186" s="12">
        <f>general_device_image.description</f>
        <v>0</v>
      </c>
      <c r="OEA186" s="12">
        <f>general_device_image.description</f>
        <v>0</v>
      </c>
      <c r="OEB186" s="12">
        <f>general_device_image.description</f>
        <v>0</v>
      </c>
      <c r="OEC186" s="12">
        <f>general_device_image.description</f>
        <v>0</v>
      </c>
      <c r="OED186" s="12">
        <f>general_device_image.description</f>
        <v>0</v>
      </c>
      <c r="OEE186" s="12">
        <f>general_device_image.description</f>
        <v>0</v>
      </c>
      <c r="OEF186" s="12">
        <f>general_device_image.description</f>
        <v>0</v>
      </c>
      <c r="OEG186" s="12">
        <f>general_device_image.description</f>
        <v>0</v>
      </c>
      <c r="OEH186" s="12">
        <f>general_device_image.description</f>
        <v>0</v>
      </c>
      <c r="OEI186" s="12">
        <f>general_device_image.description</f>
        <v>0</v>
      </c>
      <c r="OEJ186" s="12">
        <f>general_device_image.description</f>
        <v>0</v>
      </c>
      <c r="OEK186" s="12">
        <f>general_device_image.description</f>
        <v>0</v>
      </c>
      <c r="OEL186" s="12">
        <f>general_device_image.description</f>
        <v>0</v>
      </c>
      <c r="OEM186" s="12">
        <f>general_device_image.description</f>
        <v>0</v>
      </c>
      <c r="OEN186" s="12">
        <f>general_device_image.description</f>
        <v>0</v>
      </c>
      <c r="OEO186" s="12">
        <f>general_device_image.description</f>
        <v>0</v>
      </c>
      <c r="OEP186" s="12">
        <f>general_device_image.description</f>
        <v>0</v>
      </c>
      <c r="OEQ186" s="12">
        <f>general_device_image.description</f>
        <v>0</v>
      </c>
      <c r="OER186" s="12">
        <f>general_device_image.description</f>
        <v>0</v>
      </c>
      <c r="OES186" s="12">
        <f>general_device_image.description</f>
        <v>0</v>
      </c>
      <c r="OET186" s="12">
        <f>general_device_image.description</f>
        <v>0</v>
      </c>
      <c r="OEU186" s="12">
        <f>general_device_image.description</f>
        <v>0</v>
      </c>
      <c r="OEV186" s="12">
        <f>general_device_image.description</f>
        <v>0</v>
      </c>
      <c r="OEW186" s="12">
        <f>general_device_image.description</f>
        <v>0</v>
      </c>
      <c r="OEX186" s="12">
        <f>general_device_image.description</f>
        <v>0</v>
      </c>
      <c r="OEY186" s="12">
        <f>general_device_image.description</f>
        <v>0</v>
      </c>
      <c r="OEZ186" s="12">
        <f>general_device_image.description</f>
        <v>0</v>
      </c>
      <c r="OFA186" s="12">
        <f>general_device_image.description</f>
        <v>0</v>
      </c>
      <c r="OFB186" s="12">
        <f>general_device_image.description</f>
        <v>0</v>
      </c>
      <c r="OFC186" s="12">
        <f>general_device_image.description</f>
        <v>0</v>
      </c>
      <c r="OFD186" s="12">
        <f>general_device_image.description</f>
        <v>0</v>
      </c>
      <c r="OFE186" s="12">
        <f>general_device_image.description</f>
        <v>0</v>
      </c>
      <c r="OFF186" s="12">
        <f>general_device_image.description</f>
        <v>0</v>
      </c>
      <c r="OFG186" s="12">
        <f>general_device_image.description</f>
        <v>0</v>
      </c>
      <c r="OFH186" s="12">
        <f>general_device_image.description</f>
        <v>0</v>
      </c>
      <c r="OFI186" s="12">
        <f>general_device_image.description</f>
        <v>0</v>
      </c>
      <c r="OFJ186" s="12">
        <f>general_device_image.description</f>
        <v>0</v>
      </c>
      <c r="OFK186" s="12">
        <f>general_device_image.description</f>
        <v>0</v>
      </c>
      <c r="OFL186" s="12">
        <f>general_device_image.description</f>
        <v>0</v>
      </c>
      <c r="OFM186" s="12">
        <f>general_device_image.description</f>
        <v>0</v>
      </c>
      <c r="OFN186" s="12">
        <f>general_device_image.description</f>
        <v>0</v>
      </c>
      <c r="OFO186" s="12">
        <f>general_device_image.description</f>
        <v>0</v>
      </c>
      <c r="OFP186" s="12">
        <f>general_device_image.description</f>
        <v>0</v>
      </c>
      <c r="OFQ186" s="12">
        <f>general_device_image.description</f>
        <v>0</v>
      </c>
      <c r="OFR186" s="12">
        <f>general_device_image.description</f>
        <v>0</v>
      </c>
      <c r="OFS186" s="12">
        <f>general_device_image.description</f>
        <v>0</v>
      </c>
      <c r="OFT186" s="12">
        <f>general_device_image.description</f>
        <v>0</v>
      </c>
      <c r="OFU186" s="12">
        <f>general_device_image.description</f>
        <v>0</v>
      </c>
      <c r="OFV186" s="12">
        <f>general_device_image.description</f>
        <v>0</v>
      </c>
      <c r="OFW186" s="12">
        <f>general_device_image.description</f>
        <v>0</v>
      </c>
      <c r="OFX186" s="12">
        <f>general_device_image.description</f>
        <v>0</v>
      </c>
      <c r="OFY186" s="12">
        <f>general_device_image.description</f>
        <v>0</v>
      </c>
      <c r="OFZ186" s="12">
        <f>general_device_image.description</f>
        <v>0</v>
      </c>
      <c r="OGA186" s="12">
        <f>general_device_image.description</f>
        <v>0</v>
      </c>
      <c r="OGB186" s="12">
        <f>general_device_image.description</f>
        <v>0</v>
      </c>
      <c r="OGC186" s="12">
        <f>general_device_image.description</f>
        <v>0</v>
      </c>
      <c r="OGD186" s="12">
        <f>general_device_image.description</f>
        <v>0</v>
      </c>
      <c r="OGE186" s="12">
        <f>general_device_image.description</f>
        <v>0</v>
      </c>
      <c r="OGF186" s="12">
        <f>general_device_image.description</f>
        <v>0</v>
      </c>
      <c r="OGG186" s="12">
        <f>general_device_image.description</f>
        <v>0</v>
      </c>
      <c r="OGH186" s="12">
        <f>general_device_image.description</f>
        <v>0</v>
      </c>
      <c r="OGI186" s="12">
        <f>general_device_image.description</f>
        <v>0</v>
      </c>
      <c r="OGJ186" s="12">
        <f>general_device_image.description</f>
        <v>0</v>
      </c>
      <c r="OGK186" s="12">
        <f>general_device_image.description</f>
        <v>0</v>
      </c>
      <c r="OGL186" s="12">
        <f>general_device_image.description</f>
        <v>0</v>
      </c>
      <c r="OGM186" s="12">
        <f>general_device_image.description</f>
        <v>0</v>
      </c>
      <c r="OGN186" s="12">
        <f>general_device_image.description</f>
        <v>0</v>
      </c>
      <c r="OGO186" s="12">
        <f>general_device_image.description</f>
        <v>0</v>
      </c>
      <c r="OGP186" s="12">
        <f>general_device_image.description</f>
        <v>0</v>
      </c>
      <c r="OGQ186" s="12">
        <f>general_device_image.description</f>
        <v>0</v>
      </c>
      <c r="OGR186" s="12">
        <f>general_device_image.description</f>
        <v>0</v>
      </c>
      <c r="OGS186" s="12">
        <f>general_device_image.description</f>
        <v>0</v>
      </c>
      <c r="OGT186" s="12">
        <f>general_device_image.description</f>
        <v>0</v>
      </c>
      <c r="OGU186" s="12">
        <f>general_device_image.description</f>
        <v>0</v>
      </c>
      <c r="OGV186" s="12">
        <f>general_device_image.description</f>
        <v>0</v>
      </c>
      <c r="OGW186" s="12">
        <f>general_device_image.description</f>
        <v>0</v>
      </c>
      <c r="OGX186" s="12">
        <f>general_device_image.description</f>
        <v>0</v>
      </c>
      <c r="OGY186" s="12">
        <f>general_device_image.description</f>
        <v>0</v>
      </c>
      <c r="OGZ186" s="12">
        <f>general_device_image.description</f>
        <v>0</v>
      </c>
      <c r="OHA186" s="12">
        <f>general_device_image.description</f>
        <v>0</v>
      </c>
      <c r="OHB186" s="12">
        <f>general_device_image.description</f>
        <v>0</v>
      </c>
      <c r="OHC186" s="12">
        <f>general_device_image.description</f>
        <v>0</v>
      </c>
      <c r="OHD186" s="12">
        <f>general_device_image.description</f>
        <v>0</v>
      </c>
      <c r="OHE186" s="12">
        <f>general_device_image.description</f>
        <v>0</v>
      </c>
      <c r="OHF186" s="12">
        <f>general_device_image.description</f>
        <v>0</v>
      </c>
      <c r="OHG186" s="12">
        <f>general_device_image.description</f>
        <v>0</v>
      </c>
      <c r="OHH186" s="12">
        <f>general_device_image.description</f>
        <v>0</v>
      </c>
      <c r="OHI186" s="12">
        <f>general_device_image.description</f>
        <v>0</v>
      </c>
      <c r="OHJ186" s="12">
        <f>general_device_image.description</f>
        <v>0</v>
      </c>
      <c r="OHK186" s="12">
        <f>general_device_image.description</f>
        <v>0</v>
      </c>
      <c r="OHL186" s="12">
        <f>general_device_image.description</f>
        <v>0</v>
      </c>
      <c r="OHM186" s="12">
        <f>general_device_image.description</f>
        <v>0</v>
      </c>
      <c r="OHN186" s="12">
        <f>general_device_image.description</f>
        <v>0</v>
      </c>
      <c r="OHO186" s="12">
        <f>general_device_image.description</f>
        <v>0</v>
      </c>
      <c r="OHP186" s="12">
        <f>general_device_image.description</f>
        <v>0</v>
      </c>
      <c r="OHQ186" s="12">
        <f>general_device_image.description</f>
        <v>0</v>
      </c>
      <c r="OHR186" s="12">
        <f>general_device_image.description</f>
        <v>0</v>
      </c>
      <c r="OHS186" s="12">
        <f>general_device_image.description</f>
        <v>0</v>
      </c>
      <c r="OHT186" s="12">
        <f>general_device_image.description</f>
        <v>0</v>
      </c>
      <c r="OHU186" s="12">
        <f>general_device_image.description</f>
        <v>0</v>
      </c>
      <c r="OHV186" s="12">
        <f>general_device_image.description</f>
        <v>0</v>
      </c>
      <c r="OHW186" s="12">
        <f>general_device_image.description</f>
        <v>0</v>
      </c>
      <c r="OHX186" s="12">
        <f>general_device_image.description</f>
        <v>0</v>
      </c>
      <c r="OHY186" s="12">
        <f>general_device_image.description</f>
        <v>0</v>
      </c>
      <c r="OHZ186" s="12">
        <f>general_device_image.description</f>
        <v>0</v>
      </c>
      <c r="OIA186" s="12">
        <f>general_device_image.description</f>
        <v>0</v>
      </c>
      <c r="OIB186" s="12">
        <f>general_device_image.description</f>
        <v>0</v>
      </c>
      <c r="OIC186" s="12">
        <f>general_device_image.description</f>
        <v>0</v>
      </c>
      <c r="OID186" s="12">
        <f>general_device_image.description</f>
        <v>0</v>
      </c>
      <c r="OIE186" s="12">
        <f>general_device_image.description</f>
        <v>0</v>
      </c>
      <c r="OIF186" s="12">
        <f>general_device_image.description</f>
        <v>0</v>
      </c>
      <c r="OIG186" s="12">
        <f>general_device_image.description</f>
        <v>0</v>
      </c>
      <c r="OIH186" s="12">
        <f>general_device_image.description</f>
        <v>0</v>
      </c>
      <c r="OII186" s="12">
        <f>general_device_image.description</f>
        <v>0</v>
      </c>
      <c r="OIJ186" s="12">
        <f>general_device_image.description</f>
        <v>0</v>
      </c>
      <c r="OIK186" s="12">
        <f>general_device_image.description</f>
        <v>0</v>
      </c>
      <c r="OIL186" s="12">
        <f>general_device_image.description</f>
        <v>0</v>
      </c>
      <c r="OIM186" s="12">
        <f>general_device_image.description</f>
        <v>0</v>
      </c>
      <c r="OIN186" s="12">
        <f>general_device_image.description</f>
        <v>0</v>
      </c>
      <c r="OIO186" s="12">
        <f>general_device_image.description</f>
        <v>0</v>
      </c>
      <c r="OIP186" s="12">
        <f>general_device_image.description</f>
        <v>0</v>
      </c>
      <c r="OIQ186" s="12">
        <f>general_device_image.description</f>
        <v>0</v>
      </c>
      <c r="OIR186" s="12">
        <f>general_device_image.description</f>
        <v>0</v>
      </c>
      <c r="OIS186" s="12">
        <f>general_device_image.description</f>
        <v>0</v>
      </c>
      <c r="OIT186" s="12">
        <f>general_device_image.description</f>
        <v>0</v>
      </c>
      <c r="OIU186" s="12">
        <f>general_device_image.description</f>
        <v>0</v>
      </c>
      <c r="OIV186" s="12">
        <f>general_device_image.description</f>
        <v>0</v>
      </c>
      <c r="OIW186" s="12">
        <f>general_device_image.description</f>
        <v>0</v>
      </c>
      <c r="OIX186" s="12">
        <f>general_device_image.description</f>
        <v>0</v>
      </c>
      <c r="OIY186" s="12">
        <f>general_device_image.description</f>
        <v>0</v>
      </c>
      <c r="OIZ186" s="12">
        <f>general_device_image.description</f>
        <v>0</v>
      </c>
      <c r="OJA186" s="12">
        <f>general_device_image.description</f>
        <v>0</v>
      </c>
      <c r="OJB186" s="12">
        <f>general_device_image.description</f>
        <v>0</v>
      </c>
      <c r="OJC186" s="12">
        <f>general_device_image.description</f>
        <v>0</v>
      </c>
      <c r="OJD186" s="12">
        <f>general_device_image.description</f>
        <v>0</v>
      </c>
      <c r="OJE186" s="12">
        <f>general_device_image.description</f>
        <v>0</v>
      </c>
      <c r="OJF186" s="12">
        <f>general_device_image.description</f>
        <v>0</v>
      </c>
      <c r="OJG186" s="12">
        <f>general_device_image.description</f>
        <v>0</v>
      </c>
      <c r="OJH186" s="12">
        <f>general_device_image.description</f>
        <v>0</v>
      </c>
      <c r="OJI186" s="12">
        <f>general_device_image.description</f>
        <v>0</v>
      </c>
      <c r="OJJ186" s="12">
        <f>general_device_image.description</f>
        <v>0</v>
      </c>
      <c r="OJK186" s="12">
        <f>general_device_image.description</f>
        <v>0</v>
      </c>
      <c r="OJL186" s="12">
        <f>general_device_image.description</f>
        <v>0</v>
      </c>
      <c r="OJM186" s="12">
        <f>general_device_image.description</f>
        <v>0</v>
      </c>
      <c r="OJN186" s="12">
        <f>general_device_image.description</f>
        <v>0</v>
      </c>
      <c r="OJO186" s="12">
        <f>general_device_image.description</f>
        <v>0</v>
      </c>
      <c r="OJP186" s="12">
        <f>general_device_image.description</f>
        <v>0</v>
      </c>
      <c r="OJQ186" s="12">
        <f>general_device_image.description</f>
        <v>0</v>
      </c>
      <c r="OJR186" s="12">
        <f>general_device_image.description</f>
        <v>0</v>
      </c>
      <c r="OJS186" s="12">
        <f>general_device_image.description</f>
        <v>0</v>
      </c>
      <c r="OJT186" s="12">
        <f>general_device_image.description</f>
        <v>0</v>
      </c>
      <c r="OJU186" s="12">
        <f>general_device_image.description</f>
        <v>0</v>
      </c>
      <c r="OJV186" s="12">
        <f>general_device_image.description</f>
        <v>0</v>
      </c>
      <c r="OJW186" s="12">
        <f>general_device_image.description</f>
        <v>0</v>
      </c>
      <c r="OJX186" s="12">
        <f>general_device_image.description</f>
        <v>0</v>
      </c>
      <c r="OJY186" s="12">
        <f>general_device_image.description</f>
        <v>0</v>
      </c>
      <c r="OJZ186" s="12">
        <f>general_device_image.description</f>
        <v>0</v>
      </c>
      <c r="OKA186" s="12">
        <f>general_device_image.description</f>
        <v>0</v>
      </c>
      <c r="OKB186" s="12">
        <f>general_device_image.description</f>
        <v>0</v>
      </c>
      <c r="OKC186" s="12">
        <f>general_device_image.description</f>
        <v>0</v>
      </c>
      <c r="OKD186" s="12">
        <f>general_device_image.description</f>
        <v>0</v>
      </c>
      <c r="OKE186" s="12">
        <f>general_device_image.description</f>
        <v>0</v>
      </c>
      <c r="OKF186" s="12">
        <f>general_device_image.description</f>
        <v>0</v>
      </c>
      <c r="OKG186" s="12">
        <f>general_device_image.description</f>
        <v>0</v>
      </c>
      <c r="OKH186" s="12">
        <f>general_device_image.description</f>
        <v>0</v>
      </c>
      <c r="OKI186" s="12">
        <f>general_device_image.description</f>
        <v>0</v>
      </c>
      <c r="OKJ186" s="12">
        <f>general_device_image.description</f>
        <v>0</v>
      </c>
      <c r="OKK186" s="12">
        <f>general_device_image.description</f>
        <v>0</v>
      </c>
      <c r="OKL186" s="12">
        <f>general_device_image.description</f>
        <v>0</v>
      </c>
      <c r="OKM186" s="12">
        <f>general_device_image.description</f>
        <v>0</v>
      </c>
      <c r="OKN186" s="12">
        <f>general_device_image.description</f>
        <v>0</v>
      </c>
      <c r="OKO186" s="12">
        <f>general_device_image.description</f>
        <v>0</v>
      </c>
      <c r="OKP186" s="12">
        <f>general_device_image.description</f>
        <v>0</v>
      </c>
      <c r="OKQ186" s="12">
        <f>general_device_image.description</f>
        <v>0</v>
      </c>
      <c r="OKR186" s="12">
        <f>general_device_image.description</f>
        <v>0</v>
      </c>
      <c r="OKS186" s="12">
        <f>general_device_image.description</f>
        <v>0</v>
      </c>
      <c r="OKT186" s="12">
        <f>general_device_image.description</f>
        <v>0</v>
      </c>
      <c r="OKU186" s="12">
        <f>general_device_image.description</f>
        <v>0</v>
      </c>
      <c r="OKV186" s="12">
        <f>general_device_image.description</f>
        <v>0</v>
      </c>
      <c r="OKW186" s="12">
        <f>general_device_image.description</f>
        <v>0</v>
      </c>
      <c r="OKX186" s="12">
        <f>general_device_image.description</f>
        <v>0</v>
      </c>
      <c r="OKY186" s="12">
        <f>general_device_image.description</f>
        <v>0</v>
      </c>
      <c r="OKZ186" s="12">
        <f>general_device_image.description</f>
        <v>0</v>
      </c>
      <c r="OLA186" s="12">
        <f>general_device_image.description</f>
        <v>0</v>
      </c>
      <c r="OLB186" s="12">
        <f>general_device_image.description</f>
        <v>0</v>
      </c>
      <c r="OLC186" s="12">
        <f>general_device_image.description</f>
        <v>0</v>
      </c>
      <c r="OLD186" s="12">
        <f>general_device_image.description</f>
        <v>0</v>
      </c>
      <c r="OLE186" s="12">
        <f>general_device_image.description</f>
        <v>0</v>
      </c>
      <c r="OLF186" s="12">
        <f>general_device_image.description</f>
        <v>0</v>
      </c>
      <c r="OLG186" s="12">
        <f>general_device_image.description</f>
        <v>0</v>
      </c>
      <c r="OLH186" s="12">
        <f>general_device_image.description</f>
        <v>0</v>
      </c>
      <c r="OLI186" s="12">
        <f>general_device_image.description</f>
        <v>0</v>
      </c>
      <c r="OLJ186" s="12">
        <f>general_device_image.description</f>
        <v>0</v>
      </c>
      <c r="OLK186" s="12">
        <f>general_device_image.description</f>
        <v>0</v>
      </c>
      <c r="OLL186" s="12">
        <f>general_device_image.description</f>
        <v>0</v>
      </c>
      <c r="OLM186" s="12">
        <f>general_device_image.description</f>
        <v>0</v>
      </c>
      <c r="OLN186" s="12">
        <f>general_device_image.description</f>
        <v>0</v>
      </c>
      <c r="OLO186" s="12">
        <f>general_device_image.description</f>
        <v>0</v>
      </c>
      <c r="OLP186" s="12">
        <f>general_device_image.description</f>
        <v>0</v>
      </c>
      <c r="OLQ186" s="12">
        <f>general_device_image.description</f>
        <v>0</v>
      </c>
      <c r="OLR186" s="12">
        <f>general_device_image.description</f>
        <v>0</v>
      </c>
      <c r="OLS186" s="12">
        <f>general_device_image.description</f>
        <v>0</v>
      </c>
      <c r="OLT186" s="12">
        <f>general_device_image.description</f>
        <v>0</v>
      </c>
      <c r="OLU186" s="12">
        <f>general_device_image.description</f>
        <v>0</v>
      </c>
      <c r="OLV186" s="12">
        <f>general_device_image.description</f>
        <v>0</v>
      </c>
      <c r="OLW186" s="12">
        <f>general_device_image.description</f>
        <v>0</v>
      </c>
      <c r="OLX186" s="12">
        <f>general_device_image.description</f>
        <v>0</v>
      </c>
      <c r="OLY186" s="12">
        <f>general_device_image.description</f>
        <v>0</v>
      </c>
      <c r="OLZ186" s="12">
        <f>general_device_image.description</f>
        <v>0</v>
      </c>
      <c r="OMA186" s="12">
        <f>general_device_image.description</f>
        <v>0</v>
      </c>
      <c r="OMB186" s="12">
        <f>general_device_image.description</f>
        <v>0</v>
      </c>
      <c r="OMC186" s="12">
        <f>general_device_image.description</f>
        <v>0</v>
      </c>
      <c r="OMD186" s="12">
        <f>general_device_image.description</f>
        <v>0</v>
      </c>
      <c r="OME186" s="12">
        <f>general_device_image.description</f>
        <v>0</v>
      </c>
      <c r="OMF186" s="12">
        <f>general_device_image.description</f>
        <v>0</v>
      </c>
      <c r="OMG186" s="12">
        <f>general_device_image.description</f>
        <v>0</v>
      </c>
      <c r="OMH186" s="12">
        <f>general_device_image.description</f>
        <v>0</v>
      </c>
      <c r="OMI186" s="12">
        <f>general_device_image.description</f>
        <v>0</v>
      </c>
      <c r="OMJ186" s="12">
        <f>general_device_image.description</f>
        <v>0</v>
      </c>
      <c r="OMK186" s="12">
        <f>general_device_image.description</f>
        <v>0</v>
      </c>
      <c r="OML186" s="12">
        <f>general_device_image.description</f>
        <v>0</v>
      </c>
      <c r="OMM186" s="12">
        <f>general_device_image.description</f>
        <v>0</v>
      </c>
      <c r="OMN186" s="12">
        <f>general_device_image.description</f>
        <v>0</v>
      </c>
      <c r="OMO186" s="12">
        <f>general_device_image.description</f>
        <v>0</v>
      </c>
      <c r="OMP186" s="12">
        <f>general_device_image.description</f>
        <v>0</v>
      </c>
      <c r="OMQ186" s="12">
        <f>general_device_image.description</f>
        <v>0</v>
      </c>
      <c r="OMR186" s="12">
        <f>general_device_image.description</f>
        <v>0</v>
      </c>
      <c r="OMS186" s="12">
        <f>general_device_image.description</f>
        <v>0</v>
      </c>
      <c r="OMT186" s="12">
        <f>general_device_image.description</f>
        <v>0</v>
      </c>
      <c r="OMU186" s="12">
        <f>general_device_image.description</f>
        <v>0</v>
      </c>
      <c r="OMV186" s="12">
        <f>general_device_image.description</f>
        <v>0</v>
      </c>
      <c r="OMW186" s="12">
        <f>general_device_image.description</f>
        <v>0</v>
      </c>
      <c r="OMX186" s="12">
        <f>general_device_image.description</f>
        <v>0</v>
      </c>
      <c r="OMY186" s="12">
        <f>general_device_image.description</f>
        <v>0</v>
      </c>
      <c r="OMZ186" s="12">
        <f>general_device_image.description</f>
        <v>0</v>
      </c>
      <c r="ONA186" s="12">
        <f>general_device_image.description</f>
        <v>0</v>
      </c>
      <c r="ONB186" s="12">
        <f>general_device_image.description</f>
        <v>0</v>
      </c>
      <c r="ONC186" s="12">
        <f>general_device_image.description</f>
        <v>0</v>
      </c>
      <c r="OND186" s="12">
        <f>general_device_image.description</f>
        <v>0</v>
      </c>
      <c r="ONE186" s="12">
        <f>general_device_image.description</f>
        <v>0</v>
      </c>
      <c r="ONF186" s="12">
        <f>general_device_image.description</f>
        <v>0</v>
      </c>
      <c r="ONG186" s="12">
        <f>general_device_image.description</f>
        <v>0</v>
      </c>
      <c r="ONH186" s="12">
        <f>general_device_image.description</f>
        <v>0</v>
      </c>
      <c r="ONI186" s="12">
        <f>general_device_image.description</f>
        <v>0</v>
      </c>
      <c r="ONJ186" s="12">
        <f>general_device_image.description</f>
        <v>0</v>
      </c>
      <c r="ONK186" s="12">
        <f>general_device_image.description</f>
        <v>0</v>
      </c>
      <c r="ONL186" s="12">
        <f>general_device_image.description</f>
        <v>0</v>
      </c>
      <c r="ONM186" s="12">
        <f>general_device_image.description</f>
        <v>0</v>
      </c>
      <c r="ONN186" s="12">
        <f>general_device_image.description</f>
        <v>0</v>
      </c>
      <c r="ONO186" s="12">
        <f>general_device_image.description</f>
        <v>0</v>
      </c>
      <c r="ONP186" s="12">
        <f>general_device_image.description</f>
        <v>0</v>
      </c>
      <c r="ONQ186" s="12">
        <f>general_device_image.description</f>
        <v>0</v>
      </c>
      <c r="ONR186" s="12">
        <f>general_device_image.description</f>
        <v>0</v>
      </c>
      <c r="ONS186" s="12">
        <f>general_device_image.description</f>
        <v>0</v>
      </c>
      <c r="ONT186" s="12">
        <f>general_device_image.description</f>
        <v>0</v>
      </c>
      <c r="ONU186" s="12">
        <f>general_device_image.description</f>
        <v>0</v>
      </c>
      <c r="ONV186" s="12">
        <f>general_device_image.description</f>
        <v>0</v>
      </c>
      <c r="ONW186" s="12">
        <f>general_device_image.description</f>
        <v>0</v>
      </c>
      <c r="ONX186" s="12">
        <f>general_device_image.description</f>
        <v>0</v>
      </c>
      <c r="ONY186" s="12">
        <f>general_device_image.description</f>
        <v>0</v>
      </c>
      <c r="ONZ186" s="12">
        <f>general_device_image.description</f>
        <v>0</v>
      </c>
      <c r="OOA186" s="12">
        <f>general_device_image.description</f>
        <v>0</v>
      </c>
      <c r="OOB186" s="12">
        <f>general_device_image.description</f>
        <v>0</v>
      </c>
      <c r="OOC186" s="12">
        <f>general_device_image.description</f>
        <v>0</v>
      </c>
      <c r="OOD186" s="12">
        <f>general_device_image.description</f>
        <v>0</v>
      </c>
      <c r="OOE186" s="12">
        <f>general_device_image.description</f>
        <v>0</v>
      </c>
      <c r="OOF186" s="12">
        <f>general_device_image.description</f>
        <v>0</v>
      </c>
      <c r="OOG186" s="12">
        <f>general_device_image.description</f>
        <v>0</v>
      </c>
      <c r="OOH186" s="12">
        <f>general_device_image.description</f>
        <v>0</v>
      </c>
      <c r="OOI186" s="12">
        <f>general_device_image.description</f>
        <v>0</v>
      </c>
      <c r="OOJ186" s="12">
        <f>general_device_image.description</f>
        <v>0</v>
      </c>
      <c r="OOK186" s="12">
        <f>general_device_image.description</f>
        <v>0</v>
      </c>
      <c r="OOL186" s="12">
        <f>general_device_image.description</f>
        <v>0</v>
      </c>
      <c r="OOM186" s="12">
        <f>general_device_image.description</f>
        <v>0</v>
      </c>
      <c r="OON186" s="12">
        <f>general_device_image.description</f>
        <v>0</v>
      </c>
      <c r="OOO186" s="12">
        <f>general_device_image.description</f>
        <v>0</v>
      </c>
      <c r="OOP186" s="12">
        <f>general_device_image.description</f>
        <v>0</v>
      </c>
      <c r="OOQ186" s="12">
        <f>general_device_image.description</f>
        <v>0</v>
      </c>
      <c r="OOR186" s="12">
        <f>general_device_image.description</f>
        <v>0</v>
      </c>
      <c r="OOS186" s="12">
        <f>general_device_image.description</f>
        <v>0</v>
      </c>
      <c r="OOT186" s="12">
        <f>general_device_image.description</f>
        <v>0</v>
      </c>
      <c r="OOU186" s="12">
        <f>general_device_image.description</f>
        <v>0</v>
      </c>
      <c r="OOV186" s="12">
        <f>general_device_image.description</f>
        <v>0</v>
      </c>
      <c r="OOW186" s="12">
        <f>general_device_image.description</f>
        <v>0</v>
      </c>
      <c r="OOX186" s="12">
        <f>general_device_image.description</f>
        <v>0</v>
      </c>
      <c r="OOY186" s="12">
        <f>general_device_image.description</f>
        <v>0</v>
      </c>
      <c r="OOZ186" s="12">
        <f>general_device_image.description</f>
        <v>0</v>
      </c>
      <c r="OPA186" s="12">
        <f>general_device_image.description</f>
        <v>0</v>
      </c>
      <c r="OPB186" s="12">
        <f>general_device_image.description</f>
        <v>0</v>
      </c>
      <c r="OPC186" s="12">
        <f>general_device_image.description</f>
        <v>0</v>
      </c>
      <c r="OPD186" s="12">
        <f>general_device_image.description</f>
        <v>0</v>
      </c>
      <c r="OPE186" s="12">
        <f>general_device_image.description</f>
        <v>0</v>
      </c>
      <c r="OPF186" s="12">
        <f>general_device_image.description</f>
        <v>0</v>
      </c>
      <c r="OPG186" s="12">
        <f>general_device_image.description</f>
        <v>0</v>
      </c>
      <c r="OPH186" s="12">
        <f>general_device_image.description</f>
        <v>0</v>
      </c>
      <c r="OPI186" s="12">
        <f>general_device_image.description</f>
        <v>0</v>
      </c>
      <c r="OPJ186" s="12">
        <f>general_device_image.description</f>
        <v>0</v>
      </c>
      <c r="OPK186" s="12">
        <f>general_device_image.description</f>
        <v>0</v>
      </c>
      <c r="OPL186" s="12">
        <f>general_device_image.description</f>
        <v>0</v>
      </c>
      <c r="OPM186" s="12">
        <f>general_device_image.description</f>
        <v>0</v>
      </c>
      <c r="OPN186" s="12">
        <f>general_device_image.description</f>
        <v>0</v>
      </c>
      <c r="OPO186" s="12">
        <f>general_device_image.description</f>
        <v>0</v>
      </c>
      <c r="OPP186" s="12">
        <f>general_device_image.description</f>
        <v>0</v>
      </c>
      <c r="OPQ186" s="12">
        <f>general_device_image.description</f>
        <v>0</v>
      </c>
      <c r="OPR186" s="12">
        <f>general_device_image.description</f>
        <v>0</v>
      </c>
      <c r="OPS186" s="12">
        <f>general_device_image.description</f>
        <v>0</v>
      </c>
      <c r="OPT186" s="12">
        <f>general_device_image.description</f>
        <v>0</v>
      </c>
      <c r="OPU186" s="12">
        <f>general_device_image.description</f>
        <v>0</v>
      </c>
      <c r="OPV186" s="12">
        <f>general_device_image.description</f>
        <v>0</v>
      </c>
      <c r="OPW186" s="12">
        <f>general_device_image.description</f>
        <v>0</v>
      </c>
      <c r="OPX186" s="12">
        <f>general_device_image.description</f>
        <v>0</v>
      </c>
      <c r="OPY186" s="12">
        <f>general_device_image.description</f>
        <v>0</v>
      </c>
      <c r="OPZ186" s="12">
        <f>general_device_image.description</f>
        <v>0</v>
      </c>
      <c r="OQA186" s="12">
        <f>general_device_image.description</f>
        <v>0</v>
      </c>
      <c r="OQB186" s="12">
        <f>general_device_image.description</f>
        <v>0</v>
      </c>
      <c r="OQC186" s="12">
        <f>general_device_image.description</f>
        <v>0</v>
      </c>
      <c r="OQD186" s="12">
        <f>general_device_image.description</f>
        <v>0</v>
      </c>
      <c r="OQE186" s="12">
        <f>general_device_image.description</f>
        <v>0</v>
      </c>
      <c r="OQF186" s="12">
        <f>general_device_image.description</f>
        <v>0</v>
      </c>
      <c r="OQG186" s="12">
        <f>general_device_image.description</f>
        <v>0</v>
      </c>
      <c r="OQH186" s="12">
        <f>general_device_image.description</f>
        <v>0</v>
      </c>
      <c r="OQI186" s="12">
        <f>general_device_image.description</f>
        <v>0</v>
      </c>
      <c r="OQJ186" s="12">
        <f>general_device_image.description</f>
        <v>0</v>
      </c>
      <c r="OQK186" s="12">
        <f>general_device_image.description</f>
        <v>0</v>
      </c>
      <c r="OQL186" s="12">
        <f>general_device_image.description</f>
        <v>0</v>
      </c>
      <c r="OQM186" s="12">
        <f>general_device_image.description</f>
        <v>0</v>
      </c>
      <c r="OQN186" s="12">
        <f>general_device_image.description</f>
        <v>0</v>
      </c>
      <c r="OQO186" s="12">
        <f>general_device_image.description</f>
        <v>0</v>
      </c>
      <c r="OQP186" s="12">
        <f>general_device_image.description</f>
        <v>0</v>
      </c>
      <c r="OQQ186" s="12">
        <f>general_device_image.description</f>
        <v>0</v>
      </c>
      <c r="OQR186" s="12">
        <f>general_device_image.description</f>
        <v>0</v>
      </c>
      <c r="OQS186" s="12">
        <f>general_device_image.description</f>
        <v>0</v>
      </c>
      <c r="OQT186" s="12">
        <f>general_device_image.description</f>
        <v>0</v>
      </c>
      <c r="OQU186" s="12">
        <f>general_device_image.description</f>
        <v>0</v>
      </c>
      <c r="OQV186" s="12">
        <f>general_device_image.description</f>
        <v>0</v>
      </c>
      <c r="OQW186" s="12">
        <f>general_device_image.description</f>
        <v>0</v>
      </c>
      <c r="OQX186" s="12">
        <f>general_device_image.description</f>
        <v>0</v>
      </c>
      <c r="OQY186" s="12">
        <f>general_device_image.description</f>
        <v>0</v>
      </c>
      <c r="OQZ186" s="12">
        <f>general_device_image.description</f>
        <v>0</v>
      </c>
      <c r="ORA186" s="12">
        <f>general_device_image.description</f>
        <v>0</v>
      </c>
      <c r="ORB186" s="12">
        <f>general_device_image.description</f>
        <v>0</v>
      </c>
      <c r="ORC186" s="12">
        <f>general_device_image.description</f>
        <v>0</v>
      </c>
      <c r="ORD186" s="12">
        <f>general_device_image.description</f>
        <v>0</v>
      </c>
      <c r="ORE186" s="12">
        <f>general_device_image.description</f>
        <v>0</v>
      </c>
      <c r="ORF186" s="12">
        <f>general_device_image.description</f>
        <v>0</v>
      </c>
      <c r="ORG186" s="12">
        <f>general_device_image.description</f>
        <v>0</v>
      </c>
      <c r="ORH186" s="12">
        <f>general_device_image.description</f>
        <v>0</v>
      </c>
      <c r="ORI186" s="12">
        <f>general_device_image.description</f>
        <v>0</v>
      </c>
      <c r="ORJ186" s="12">
        <f>general_device_image.description</f>
        <v>0</v>
      </c>
      <c r="ORK186" s="12">
        <f>general_device_image.description</f>
        <v>0</v>
      </c>
      <c r="ORL186" s="12">
        <f>general_device_image.description</f>
        <v>0</v>
      </c>
      <c r="ORM186" s="12">
        <f>general_device_image.description</f>
        <v>0</v>
      </c>
      <c r="ORN186" s="12">
        <f>general_device_image.description</f>
        <v>0</v>
      </c>
      <c r="ORO186" s="12">
        <f>general_device_image.description</f>
        <v>0</v>
      </c>
      <c r="ORP186" s="12">
        <f>general_device_image.description</f>
        <v>0</v>
      </c>
      <c r="ORQ186" s="12">
        <f>general_device_image.description</f>
        <v>0</v>
      </c>
      <c r="ORR186" s="12">
        <f>general_device_image.description</f>
        <v>0</v>
      </c>
      <c r="ORS186" s="12">
        <f>general_device_image.description</f>
        <v>0</v>
      </c>
      <c r="ORT186" s="12">
        <f>general_device_image.description</f>
        <v>0</v>
      </c>
      <c r="ORU186" s="12">
        <f>general_device_image.description</f>
        <v>0</v>
      </c>
      <c r="ORV186" s="12">
        <f>general_device_image.description</f>
        <v>0</v>
      </c>
      <c r="ORW186" s="12">
        <f>general_device_image.description</f>
        <v>0</v>
      </c>
      <c r="ORX186" s="12">
        <f>general_device_image.description</f>
        <v>0</v>
      </c>
      <c r="ORY186" s="12">
        <f>general_device_image.description</f>
        <v>0</v>
      </c>
      <c r="ORZ186" s="12">
        <f>general_device_image.description</f>
        <v>0</v>
      </c>
      <c r="OSA186" s="12">
        <f>general_device_image.description</f>
        <v>0</v>
      </c>
      <c r="OSB186" s="12">
        <f>general_device_image.description</f>
        <v>0</v>
      </c>
      <c r="OSC186" s="12">
        <f>general_device_image.description</f>
        <v>0</v>
      </c>
      <c r="OSD186" s="12">
        <f>general_device_image.description</f>
        <v>0</v>
      </c>
      <c r="OSE186" s="12">
        <f>general_device_image.description</f>
        <v>0</v>
      </c>
      <c r="OSF186" s="12">
        <f>general_device_image.description</f>
        <v>0</v>
      </c>
      <c r="OSG186" s="12">
        <f>general_device_image.description</f>
        <v>0</v>
      </c>
      <c r="OSH186" s="12">
        <f>general_device_image.description</f>
        <v>0</v>
      </c>
      <c r="OSI186" s="12">
        <f>general_device_image.description</f>
        <v>0</v>
      </c>
      <c r="OSJ186" s="12">
        <f>general_device_image.description</f>
        <v>0</v>
      </c>
      <c r="OSK186" s="12">
        <f>general_device_image.description</f>
        <v>0</v>
      </c>
      <c r="OSL186" s="12">
        <f>general_device_image.description</f>
        <v>0</v>
      </c>
      <c r="OSM186" s="12">
        <f>general_device_image.description</f>
        <v>0</v>
      </c>
      <c r="OSN186" s="12">
        <f>general_device_image.description</f>
        <v>0</v>
      </c>
      <c r="OSO186" s="12">
        <f>general_device_image.description</f>
        <v>0</v>
      </c>
      <c r="OSP186" s="12">
        <f>general_device_image.description</f>
        <v>0</v>
      </c>
      <c r="OSQ186" s="12">
        <f>general_device_image.description</f>
        <v>0</v>
      </c>
      <c r="OSR186" s="12">
        <f>general_device_image.description</f>
        <v>0</v>
      </c>
      <c r="OSS186" s="12">
        <f>general_device_image.description</f>
        <v>0</v>
      </c>
      <c r="OST186" s="12">
        <f>general_device_image.description</f>
        <v>0</v>
      </c>
      <c r="OSU186" s="12">
        <f>general_device_image.description</f>
        <v>0</v>
      </c>
      <c r="OSV186" s="12">
        <f>general_device_image.description</f>
        <v>0</v>
      </c>
      <c r="OSW186" s="12">
        <f>general_device_image.description</f>
        <v>0</v>
      </c>
      <c r="OSX186" s="12">
        <f>general_device_image.description</f>
        <v>0</v>
      </c>
      <c r="OSY186" s="12">
        <f>general_device_image.description</f>
        <v>0</v>
      </c>
      <c r="OSZ186" s="12">
        <f>general_device_image.description</f>
        <v>0</v>
      </c>
      <c r="OTA186" s="12">
        <f>general_device_image.description</f>
        <v>0</v>
      </c>
      <c r="OTB186" s="12">
        <f>general_device_image.description</f>
        <v>0</v>
      </c>
      <c r="OTC186" s="12">
        <f>general_device_image.description</f>
        <v>0</v>
      </c>
      <c r="OTD186" s="12">
        <f>general_device_image.description</f>
        <v>0</v>
      </c>
      <c r="OTE186" s="12">
        <f>general_device_image.description</f>
        <v>0</v>
      </c>
      <c r="OTF186" s="12">
        <f>general_device_image.description</f>
        <v>0</v>
      </c>
      <c r="OTG186" s="12">
        <f>general_device_image.description</f>
        <v>0</v>
      </c>
      <c r="OTH186" s="12">
        <f>general_device_image.description</f>
        <v>0</v>
      </c>
      <c r="OTI186" s="12">
        <f>general_device_image.description</f>
        <v>0</v>
      </c>
      <c r="OTJ186" s="12">
        <f>general_device_image.description</f>
        <v>0</v>
      </c>
      <c r="OTK186" s="12">
        <f>general_device_image.description</f>
        <v>0</v>
      </c>
      <c r="OTL186" s="12">
        <f>general_device_image.description</f>
        <v>0</v>
      </c>
      <c r="OTM186" s="12">
        <f>general_device_image.description</f>
        <v>0</v>
      </c>
      <c r="OTN186" s="12">
        <f>general_device_image.description</f>
        <v>0</v>
      </c>
      <c r="OTO186" s="12">
        <f>general_device_image.description</f>
        <v>0</v>
      </c>
      <c r="OTP186" s="12">
        <f>general_device_image.description</f>
        <v>0</v>
      </c>
      <c r="OTQ186" s="12">
        <f>general_device_image.description</f>
        <v>0</v>
      </c>
      <c r="OTR186" s="12">
        <f>general_device_image.description</f>
        <v>0</v>
      </c>
      <c r="OTS186" s="12">
        <f>general_device_image.description</f>
        <v>0</v>
      </c>
      <c r="OTT186" s="12">
        <f>general_device_image.description</f>
        <v>0</v>
      </c>
      <c r="OTU186" s="12">
        <f>general_device_image.description</f>
        <v>0</v>
      </c>
      <c r="OTV186" s="12">
        <f>general_device_image.description</f>
        <v>0</v>
      </c>
      <c r="OTW186" s="12">
        <f>general_device_image.description</f>
        <v>0</v>
      </c>
      <c r="OTX186" s="12">
        <f>general_device_image.description</f>
        <v>0</v>
      </c>
      <c r="OTY186" s="12">
        <f>general_device_image.description</f>
        <v>0</v>
      </c>
      <c r="OTZ186" s="12">
        <f>general_device_image.description</f>
        <v>0</v>
      </c>
      <c r="OUA186" s="12">
        <f>general_device_image.description</f>
        <v>0</v>
      </c>
      <c r="OUB186" s="12">
        <f>general_device_image.description</f>
        <v>0</v>
      </c>
      <c r="OUC186" s="12">
        <f>general_device_image.description</f>
        <v>0</v>
      </c>
      <c r="OUD186" s="12">
        <f>general_device_image.description</f>
        <v>0</v>
      </c>
      <c r="OUE186" s="12">
        <f>general_device_image.description</f>
        <v>0</v>
      </c>
      <c r="OUF186" s="12">
        <f>general_device_image.description</f>
        <v>0</v>
      </c>
      <c r="OUG186" s="12">
        <f>general_device_image.description</f>
        <v>0</v>
      </c>
      <c r="OUH186" s="12">
        <f>general_device_image.description</f>
        <v>0</v>
      </c>
      <c r="OUI186" s="12">
        <f>general_device_image.description</f>
        <v>0</v>
      </c>
      <c r="OUJ186" s="12">
        <f>general_device_image.description</f>
        <v>0</v>
      </c>
      <c r="OUK186" s="12">
        <f>general_device_image.description</f>
        <v>0</v>
      </c>
      <c r="OUL186" s="12">
        <f>general_device_image.description</f>
        <v>0</v>
      </c>
      <c r="OUM186" s="12">
        <f>general_device_image.description</f>
        <v>0</v>
      </c>
      <c r="OUN186" s="12">
        <f>general_device_image.description</f>
        <v>0</v>
      </c>
      <c r="OUO186" s="12">
        <f>general_device_image.description</f>
        <v>0</v>
      </c>
      <c r="OUP186" s="12">
        <f>general_device_image.description</f>
        <v>0</v>
      </c>
      <c r="OUQ186" s="12">
        <f>general_device_image.description</f>
        <v>0</v>
      </c>
      <c r="OUR186" s="12">
        <f>general_device_image.description</f>
        <v>0</v>
      </c>
      <c r="OUS186" s="12">
        <f>general_device_image.description</f>
        <v>0</v>
      </c>
      <c r="OUT186" s="12">
        <f>general_device_image.description</f>
        <v>0</v>
      </c>
      <c r="OUU186" s="12">
        <f>general_device_image.description</f>
        <v>0</v>
      </c>
      <c r="OUV186" s="12">
        <f>general_device_image.description</f>
        <v>0</v>
      </c>
      <c r="OUW186" s="12">
        <f>general_device_image.description</f>
        <v>0</v>
      </c>
      <c r="OUX186" s="12">
        <f>general_device_image.description</f>
        <v>0</v>
      </c>
      <c r="OUY186" s="12">
        <f>general_device_image.description</f>
        <v>0</v>
      </c>
      <c r="OUZ186" s="12">
        <f>general_device_image.description</f>
        <v>0</v>
      </c>
      <c r="OVA186" s="12">
        <f>general_device_image.description</f>
        <v>0</v>
      </c>
      <c r="OVB186" s="12">
        <f>general_device_image.description</f>
        <v>0</v>
      </c>
      <c r="OVC186" s="12">
        <f>general_device_image.description</f>
        <v>0</v>
      </c>
      <c r="OVD186" s="12">
        <f>general_device_image.description</f>
        <v>0</v>
      </c>
      <c r="OVE186" s="12">
        <f>general_device_image.description</f>
        <v>0</v>
      </c>
      <c r="OVF186" s="12">
        <f>general_device_image.description</f>
        <v>0</v>
      </c>
      <c r="OVG186" s="12">
        <f>general_device_image.description</f>
        <v>0</v>
      </c>
      <c r="OVH186" s="12">
        <f>general_device_image.description</f>
        <v>0</v>
      </c>
      <c r="OVI186" s="12">
        <f>general_device_image.description</f>
        <v>0</v>
      </c>
      <c r="OVJ186" s="12">
        <f>general_device_image.description</f>
        <v>0</v>
      </c>
      <c r="OVK186" s="12">
        <f>general_device_image.description</f>
        <v>0</v>
      </c>
      <c r="OVL186" s="12">
        <f>general_device_image.description</f>
        <v>0</v>
      </c>
      <c r="OVM186" s="12">
        <f>general_device_image.description</f>
        <v>0</v>
      </c>
      <c r="OVN186" s="12">
        <f>general_device_image.description</f>
        <v>0</v>
      </c>
      <c r="OVO186" s="12">
        <f>general_device_image.description</f>
        <v>0</v>
      </c>
      <c r="OVP186" s="12">
        <f>general_device_image.description</f>
        <v>0</v>
      </c>
      <c r="OVQ186" s="12">
        <f>general_device_image.description</f>
        <v>0</v>
      </c>
      <c r="OVR186" s="12">
        <f>general_device_image.description</f>
        <v>0</v>
      </c>
      <c r="OVS186" s="12">
        <f>general_device_image.description</f>
        <v>0</v>
      </c>
      <c r="OVT186" s="12">
        <f>general_device_image.description</f>
        <v>0</v>
      </c>
      <c r="OVU186" s="12">
        <f>general_device_image.description</f>
        <v>0</v>
      </c>
      <c r="OVV186" s="12">
        <f>general_device_image.description</f>
        <v>0</v>
      </c>
      <c r="OVW186" s="12">
        <f>general_device_image.description</f>
        <v>0</v>
      </c>
      <c r="OVX186" s="12">
        <f>general_device_image.description</f>
        <v>0</v>
      </c>
      <c r="OVY186" s="12">
        <f>general_device_image.description</f>
        <v>0</v>
      </c>
      <c r="OVZ186" s="12">
        <f>general_device_image.description</f>
        <v>0</v>
      </c>
      <c r="OWA186" s="12">
        <f>general_device_image.description</f>
        <v>0</v>
      </c>
      <c r="OWB186" s="12">
        <f>general_device_image.description</f>
        <v>0</v>
      </c>
      <c r="OWC186" s="12">
        <f>general_device_image.description</f>
        <v>0</v>
      </c>
      <c r="OWD186" s="12">
        <f>general_device_image.description</f>
        <v>0</v>
      </c>
      <c r="OWE186" s="12">
        <f>general_device_image.description</f>
        <v>0</v>
      </c>
      <c r="OWF186" s="12">
        <f>general_device_image.description</f>
        <v>0</v>
      </c>
      <c r="OWG186" s="12">
        <f>general_device_image.description</f>
        <v>0</v>
      </c>
      <c r="OWH186" s="12">
        <f>general_device_image.description</f>
        <v>0</v>
      </c>
      <c r="OWI186" s="12">
        <f>general_device_image.description</f>
        <v>0</v>
      </c>
      <c r="OWJ186" s="12">
        <f>general_device_image.description</f>
        <v>0</v>
      </c>
      <c r="OWK186" s="12">
        <f>general_device_image.description</f>
        <v>0</v>
      </c>
      <c r="OWL186" s="12">
        <f>general_device_image.description</f>
        <v>0</v>
      </c>
      <c r="OWM186" s="12">
        <f>general_device_image.description</f>
        <v>0</v>
      </c>
      <c r="OWN186" s="12">
        <f>general_device_image.description</f>
        <v>0</v>
      </c>
      <c r="OWO186" s="12">
        <f>general_device_image.description</f>
        <v>0</v>
      </c>
      <c r="OWP186" s="12">
        <f>general_device_image.description</f>
        <v>0</v>
      </c>
      <c r="OWQ186" s="12">
        <f>general_device_image.description</f>
        <v>0</v>
      </c>
      <c r="OWR186" s="12">
        <f>general_device_image.description</f>
        <v>0</v>
      </c>
      <c r="OWS186" s="12">
        <f>general_device_image.description</f>
        <v>0</v>
      </c>
      <c r="OWT186" s="12">
        <f>general_device_image.description</f>
        <v>0</v>
      </c>
      <c r="OWU186" s="12">
        <f>general_device_image.description</f>
        <v>0</v>
      </c>
      <c r="OWV186" s="12">
        <f>general_device_image.description</f>
        <v>0</v>
      </c>
      <c r="OWW186" s="12">
        <f>general_device_image.description</f>
        <v>0</v>
      </c>
      <c r="OWX186" s="12">
        <f>general_device_image.description</f>
        <v>0</v>
      </c>
      <c r="OWY186" s="12">
        <f>general_device_image.description</f>
        <v>0</v>
      </c>
      <c r="OWZ186" s="12">
        <f>general_device_image.description</f>
        <v>0</v>
      </c>
      <c r="OXA186" s="12">
        <f>general_device_image.description</f>
        <v>0</v>
      </c>
      <c r="OXB186" s="12">
        <f>general_device_image.description</f>
        <v>0</v>
      </c>
      <c r="OXC186" s="12">
        <f>general_device_image.description</f>
        <v>0</v>
      </c>
      <c r="OXD186" s="12">
        <f>general_device_image.description</f>
        <v>0</v>
      </c>
      <c r="OXE186" s="12">
        <f>general_device_image.description</f>
        <v>0</v>
      </c>
      <c r="OXF186" s="12">
        <f>general_device_image.description</f>
        <v>0</v>
      </c>
      <c r="OXG186" s="12">
        <f>general_device_image.description</f>
        <v>0</v>
      </c>
      <c r="OXH186" s="12">
        <f>general_device_image.description</f>
        <v>0</v>
      </c>
      <c r="OXI186" s="12">
        <f>general_device_image.description</f>
        <v>0</v>
      </c>
      <c r="OXJ186" s="12">
        <f>general_device_image.description</f>
        <v>0</v>
      </c>
      <c r="OXK186" s="12">
        <f>general_device_image.description</f>
        <v>0</v>
      </c>
      <c r="OXL186" s="12">
        <f>general_device_image.description</f>
        <v>0</v>
      </c>
      <c r="OXM186" s="12">
        <f>general_device_image.description</f>
        <v>0</v>
      </c>
      <c r="OXN186" s="12">
        <f>general_device_image.description</f>
        <v>0</v>
      </c>
      <c r="OXO186" s="12">
        <f>general_device_image.description</f>
        <v>0</v>
      </c>
      <c r="OXP186" s="12">
        <f>general_device_image.description</f>
        <v>0</v>
      </c>
      <c r="OXQ186" s="12">
        <f>general_device_image.description</f>
        <v>0</v>
      </c>
      <c r="OXR186" s="12">
        <f>general_device_image.description</f>
        <v>0</v>
      </c>
      <c r="OXS186" s="12">
        <f>general_device_image.description</f>
        <v>0</v>
      </c>
      <c r="OXT186" s="12">
        <f>general_device_image.description</f>
        <v>0</v>
      </c>
      <c r="OXU186" s="12">
        <f>general_device_image.description</f>
        <v>0</v>
      </c>
      <c r="OXV186" s="12">
        <f>general_device_image.description</f>
        <v>0</v>
      </c>
      <c r="OXW186" s="12">
        <f>general_device_image.description</f>
        <v>0</v>
      </c>
      <c r="OXX186" s="12">
        <f>general_device_image.description</f>
        <v>0</v>
      </c>
      <c r="OXY186" s="12">
        <f>general_device_image.description</f>
        <v>0</v>
      </c>
      <c r="OXZ186" s="12">
        <f>general_device_image.description</f>
        <v>0</v>
      </c>
      <c r="OYA186" s="12">
        <f>general_device_image.description</f>
        <v>0</v>
      </c>
      <c r="OYB186" s="12">
        <f>general_device_image.description</f>
        <v>0</v>
      </c>
      <c r="OYC186" s="12">
        <f>general_device_image.description</f>
        <v>0</v>
      </c>
      <c r="OYD186" s="12">
        <f>general_device_image.description</f>
        <v>0</v>
      </c>
      <c r="OYE186" s="12">
        <f>general_device_image.description</f>
        <v>0</v>
      </c>
      <c r="OYF186" s="12">
        <f>general_device_image.description</f>
        <v>0</v>
      </c>
      <c r="OYG186" s="12">
        <f>general_device_image.description</f>
        <v>0</v>
      </c>
      <c r="OYH186" s="12">
        <f>general_device_image.description</f>
        <v>0</v>
      </c>
      <c r="OYI186" s="12">
        <f>general_device_image.description</f>
        <v>0</v>
      </c>
      <c r="OYJ186" s="12">
        <f>general_device_image.description</f>
        <v>0</v>
      </c>
      <c r="OYK186" s="12">
        <f>general_device_image.description</f>
        <v>0</v>
      </c>
      <c r="OYL186" s="12">
        <f>general_device_image.description</f>
        <v>0</v>
      </c>
      <c r="OYM186" s="12">
        <f>general_device_image.description</f>
        <v>0</v>
      </c>
      <c r="OYN186" s="12">
        <f>general_device_image.description</f>
        <v>0</v>
      </c>
      <c r="OYO186" s="12">
        <f>general_device_image.description</f>
        <v>0</v>
      </c>
      <c r="OYP186" s="12">
        <f>general_device_image.description</f>
        <v>0</v>
      </c>
      <c r="OYQ186" s="12">
        <f>general_device_image.description</f>
        <v>0</v>
      </c>
      <c r="OYR186" s="12">
        <f>general_device_image.description</f>
        <v>0</v>
      </c>
      <c r="OYS186" s="12">
        <f>general_device_image.description</f>
        <v>0</v>
      </c>
      <c r="OYT186" s="12">
        <f>general_device_image.description</f>
        <v>0</v>
      </c>
      <c r="OYU186" s="12">
        <f>general_device_image.description</f>
        <v>0</v>
      </c>
      <c r="OYV186" s="12">
        <f>general_device_image.description</f>
        <v>0</v>
      </c>
      <c r="OYW186" s="12">
        <f>general_device_image.description</f>
        <v>0</v>
      </c>
      <c r="OYX186" s="12">
        <f>general_device_image.description</f>
        <v>0</v>
      </c>
      <c r="OYY186" s="12">
        <f>general_device_image.description</f>
        <v>0</v>
      </c>
      <c r="OYZ186" s="12">
        <f>general_device_image.description</f>
        <v>0</v>
      </c>
      <c r="OZA186" s="12">
        <f>general_device_image.description</f>
        <v>0</v>
      </c>
      <c r="OZB186" s="12">
        <f>general_device_image.description</f>
        <v>0</v>
      </c>
      <c r="OZC186" s="12">
        <f>general_device_image.description</f>
        <v>0</v>
      </c>
      <c r="OZD186" s="12">
        <f>general_device_image.description</f>
        <v>0</v>
      </c>
      <c r="OZE186" s="12">
        <f>general_device_image.description</f>
        <v>0</v>
      </c>
      <c r="OZF186" s="12">
        <f>general_device_image.description</f>
        <v>0</v>
      </c>
      <c r="OZG186" s="12">
        <f>general_device_image.description</f>
        <v>0</v>
      </c>
      <c r="OZH186" s="12">
        <f>general_device_image.description</f>
        <v>0</v>
      </c>
      <c r="OZI186" s="12">
        <f>general_device_image.description</f>
        <v>0</v>
      </c>
      <c r="OZJ186" s="12">
        <f>general_device_image.description</f>
        <v>0</v>
      </c>
      <c r="OZK186" s="12">
        <f>general_device_image.description</f>
        <v>0</v>
      </c>
      <c r="OZL186" s="12">
        <f>general_device_image.description</f>
        <v>0</v>
      </c>
      <c r="OZM186" s="12">
        <f>general_device_image.description</f>
        <v>0</v>
      </c>
      <c r="OZN186" s="12">
        <f>general_device_image.description</f>
        <v>0</v>
      </c>
      <c r="OZO186" s="12">
        <f>general_device_image.description</f>
        <v>0</v>
      </c>
      <c r="OZP186" s="12">
        <f>general_device_image.description</f>
        <v>0</v>
      </c>
      <c r="OZQ186" s="12">
        <f>general_device_image.description</f>
        <v>0</v>
      </c>
      <c r="OZR186" s="12">
        <f>general_device_image.description</f>
        <v>0</v>
      </c>
      <c r="OZS186" s="12">
        <f>general_device_image.description</f>
        <v>0</v>
      </c>
      <c r="OZT186" s="12">
        <f>general_device_image.description</f>
        <v>0</v>
      </c>
      <c r="OZU186" s="12">
        <f>general_device_image.description</f>
        <v>0</v>
      </c>
      <c r="OZV186" s="12">
        <f>general_device_image.description</f>
        <v>0</v>
      </c>
      <c r="OZW186" s="12">
        <f>general_device_image.description</f>
        <v>0</v>
      </c>
      <c r="OZX186" s="12">
        <f>general_device_image.description</f>
        <v>0</v>
      </c>
      <c r="OZY186" s="12">
        <f>general_device_image.description</f>
        <v>0</v>
      </c>
      <c r="OZZ186" s="12">
        <f>general_device_image.description</f>
        <v>0</v>
      </c>
      <c r="PAA186" s="12">
        <f>general_device_image.description</f>
        <v>0</v>
      </c>
      <c r="PAB186" s="12">
        <f>general_device_image.description</f>
        <v>0</v>
      </c>
      <c r="PAC186" s="12">
        <f>general_device_image.description</f>
        <v>0</v>
      </c>
      <c r="PAD186" s="12">
        <f>general_device_image.description</f>
        <v>0</v>
      </c>
      <c r="PAE186" s="12">
        <f>general_device_image.description</f>
        <v>0</v>
      </c>
      <c r="PAF186" s="12">
        <f>general_device_image.description</f>
        <v>0</v>
      </c>
      <c r="PAG186" s="12">
        <f>general_device_image.description</f>
        <v>0</v>
      </c>
      <c r="PAH186" s="12">
        <f>general_device_image.description</f>
        <v>0</v>
      </c>
      <c r="PAI186" s="12">
        <f>general_device_image.description</f>
        <v>0</v>
      </c>
      <c r="PAJ186" s="12">
        <f>general_device_image.description</f>
        <v>0</v>
      </c>
      <c r="PAK186" s="12">
        <f>general_device_image.description</f>
        <v>0</v>
      </c>
      <c r="PAL186" s="12">
        <f>general_device_image.description</f>
        <v>0</v>
      </c>
      <c r="PAM186" s="12">
        <f>general_device_image.description</f>
        <v>0</v>
      </c>
      <c r="PAN186" s="12">
        <f>general_device_image.description</f>
        <v>0</v>
      </c>
      <c r="PAO186" s="12">
        <f>general_device_image.description</f>
        <v>0</v>
      </c>
      <c r="PAP186" s="12">
        <f>general_device_image.description</f>
        <v>0</v>
      </c>
      <c r="PAQ186" s="12">
        <f>general_device_image.description</f>
        <v>0</v>
      </c>
      <c r="PAR186" s="12">
        <f>general_device_image.description</f>
        <v>0</v>
      </c>
      <c r="PAS186" s="12">
        <f>general_device_image.description</f>
        <v>0</v>
      </c>
      <c r="PAT186" s="12">
        <f>general_device_image.description</f>
        <v>0</v>
      </c>
      <c r="PAU186" s="12">
        <f>general_device_image.description</f>
        <v>0</v>
      </c>
      <c r="PAV186" s="12">
        <f>general_device_image.description</f>
        <v>0</v>
      </c>
      <c r="PAW186" s="12">
        <f>general_device_image.description</f>
        <v>0</v>
      </c>
      <c r="PAX186" s="12">
        <f>general_device_image.description</f>
        <v>0</v>
      </c>
      <c r="PAY186" s="12">
        <f>general_device_image.description</f>
        <v>0</v>
      </c>
      <c r="PAZ186" s="12">
        <f>general_device_image.description</f>
        <v>0</v>
      </c>
      <c r="PBA186" s="12">
        <f>general_device_image.description</f>
        <v>0</v>
      </c>
      <c r="PBB186" s="12">
        <f>general_device_image.description</f>
        <v>0</v>
      </c>
      <c r="PBC186" s="12">
        <f>general_device_image.description</f>
        <v>0</v>
      </c>
      <c r="PBD186" s="12">
        <f>general_device_image.description</f>
        <v>0</v>
      </c>
      <c r="PBE186" s="12">
        <f>general_device_image.description</f>
        <v>0</v>
      </c>
      <c r="PBF186" s="12">
        <f>general_device_image.description</f>
        <v>0</v>
      </c>
      <c r="PBG186" s="12">
        <f>general_device_image.description</f>
        <v>0</v>
      </c>
      <c r="PBH186" s="12">
        <f>general_device_image.description</f>
        <v>0</v>
      </c>
      <c r="PBI186" s="12">
        <f>general_device_image.description</f>
        <v>0</v>
      </c>
      <c r="PBJ186" s="12">
        <f>general_device_image.description</f>
        <v>0</v>
      </c>
      <c r="PBK186" s="12">
        <f>general_device_image.description</f>
        <v>0</v>
      </c>
      <c r="PBL186" s="12">
        <f>general_device_image.description</f>
        <v>0</v>
      </c>
      <c r="PBM186" s="12">
        <f>general_device_image.description</f>
        <v>0</v>
      </c>
      <c r="PBN186" s="12">
        <f>general_device_image.description</f>
        <v>0</v>
      </c>
      <c r="PBO186" s="12">
        <f>general_device_image.description</f>
        <v>0</v>
      </c>
      <c r="PBP186" s="12">
        <f>general_device_image.description</f>
        <v>0</v>
      </c>
      <c r="PBQ186" s="12">
        <f>general_device_image.description</f>
        <v>0</v>
      </c>
      <c r="PBR186" s="12">
        <f>general_device_image.description</f>
        <v>0</v>
      </c>
      <c r="PBS186" s="12">
        <f>general_device_image.description</f>
        <v>0</v>
      </c>
      <c r="PBT186" s="12">
        <f>general_device_image.description</f>
        <v>0</v>
      </c>
      <c r="PBU186" s="12">
        <f>general_device_image.description</f>
        <v>0</v>
      </c>
      <c r="PBV186" s="12">
        <f>general_device_image.description</f>
        <v>0</v>
      </c>
      <c r="PBW186" s="12">
        <f>general_device_image.description</f>
        <v>0</v>
      </c>
      <c r="PBX186" s="12">
        <f>general_device_image.description</f>
        <v>0</v>
      </c>
      <c r="PBY186" s="12">
        <f>general_device_image.description</f>
        <v>0</v>
      </c>
      <c r="PBZ186" s="12">
        <f>general_device_image.description</f>
        <v>0</v>
      </c>
      <c r="PCA186" s="12">
        <f>general_device_image.description</f>
        <v>0</v>
      </c>
      <c r="PCB186" s="12">
        <f>general_device_image.description</f>
        <v>0</v>
      </c>
      <c r="PCC186" s="12">
        <f>general_device_image.description</f>
        <v>0</v>
      </c>
      <c r="PCD186" s="12">
        <f>general_device_image.description</f>
        <v>0</v>
      </c>
      <c r="PCE186" s="12">
        <f>general_device_image.description</f>
        <v>0</v>
      </c>
      <c r="PCF186" s="12">
        <f>general_device_image.description</f>
        <v>0</v>
      </c>
      <c r="PCG186" s="12">
        <f>general_device_image.description</f>
        <v>0</v>
      </c>
      <c r="PCH186" s="12">
        <f>general_device_image.description</f>
        <v>0</v>
      </c>
      <c r="PCI186" s="12">
        <f>general_device_image.description</f>
        <v>0</v>
      </c>
      <c r="PCJ186" s="12">
        <f>general_device_image.description</f>
        <v>0</v>
      </c>
      <c r="PCK186" s="12">
        <f>general_device_image.description</f>
        <v>0</v>
      </c>
      <c r="PCL186" s="12">
        <f>general_device_image.description</f>
        <v>0</v>
      </c>
      <c r="PCM186" s="12">
        <f>general_device_image.description</f>
        <v>0</v>
      </c>
      <c r="PCN186" s="12">
        <f>general_device_image.description</f>
        <v>0</v>
      </c>
      <c r="PCO186" s="12">
        <f>general_device_image.description</f>
        <v>0</v>
      </c>
      <c r="PCP186" s="12">
        <f>general_device_image.description</f>
        <v>0</v>
      </c>
      <c r="PCQ186" s="12">
        <f>general_device_image.description</f>
        <v>0</v>
      </c>
      <c r="PCR186" s="12">
        <f>general_device_image.description</f>
        <v>0</v>
      </c>
      <c r="PCS186" s="12">
        <f>general_device_image.description</f>
        <v>0</v>
      </c>
      <c r="PCT186" s="12">
        <f>general_device_image.description</f>
        <v>0</v>
      </c>
      <c r="PCU186" s="12">
        <f>general_device_image.description</f>
        <v>0</v>
      </c>
      <c r="PCV186" s="12">
        <f>general_device_image.description</f>
        <v>0</v>
      </c>
      <c r="PCW186" s="12">
        <f>general_device_image.description</f>
        <v>0</v>
      </c>
      <c r="PCX186" s="12">
        <f>general_device_image.description</f>
        <v>0</v>
      </c>
      <c r="PCY186" s="12">
        <f>general_device_image.description</f>
        <v>0</v>
      </c>
      <c r="PCZ186" s="12">
        <f>general_device_image.description</f>
        <v>0</v>
      </c>
      <c r="PDA186" s="12">
        <f>general_device_image.description</f>
        <v>0</v>
      </c>
      <c r="PDB186" s="12">
        <f>general_device_image.description</f>
        <v>0</v>
      </c>
      <c r="PDC186" s="12">
        <f>general_device_image.description</f>
        <v>0</v>
      </c>
      <c r="PDD186" s="12">
        <f>general_device_image.description</f>
        <v>0</v>
      </c>
      <c r="PDE186" s="12">
        <f>general_device_image.description</f>
        <v>0</v>
      </c>
      <c r="PDF186" s="12">
        <f>general_device_image.description</f>
        <v>0</v>
      </c>
      <c r="PDG186" s="12">
        <f>general_device_image.description</f>
        <v>0</v>
      </c>
      <c r="PDH186" s="12">
        <f>general_device_image.description</f>
        <v>0</v>
      </c>
      <c r="PDI186" s="12">
        <f>general_device_image.description</f>
        <v>0</v>
      </c>
      <c r="PDJ186" s="12">
        <f>general_device_image.description</f>
        <v>0</v>
      </c>
      <c r="PDK186" s="12">
        <f>general_device_image.description</f>
        <v>0</v>
      </c>
      <c r="PDL186" s="12">
        <f>general_device_image.description</f>
        <v>0</v>
      </c>
      <c r="PDM186" s="12">
        <f>general_device_image.description</f>
        <v>0</v>
      </c>
      <c r="PDN186" s="12">
        <f>general_device_image.description</f>
        <v>0</v>
      </c>
      <c r="PDO186" s="12">
        <f>general_device_image.description</f>
        <v>0</v>
      </c>
      <c r="PDP186" s="12">
        <f>general_device_image.description</f>
        <v>0</v>
      </c>
      <c r="PDQ186" s="12">
        <f>general_device_image.description</f>
        <v>0</v>
      </c>
      <c r="PDR186" s="12">
        <f>general_device_image.description</f>
        <v>0</v>
      </c>
      <c r="PDS186" s="12">
        <f>general_device_image.description</f>
        <v>0</v>
      </c>
      <c r="PDT186" s="12">
        <f>general_device_image.description</f>
        <v>0</v>
      </c>
      <c r="PDU186" s="12">
        <f>general_device_image.description</f>
        <v>0</v>
      </c>
      <c r="PDV186" s="12">
        <f>general_device_image.description</f>
        <v>0</v>
      </c>
      <c r="PDW186" s="12">
        <f>general_device_image.description</f>
        <v>0</v>
      </c>
      <c r="PDX186" s="12">
        <f>general_device_image.description</f>
        <v>0</v>
      </c>
      <c r="PDY186" s="12">
        <f>general_device_image.description</f>
        <v>0</v>
      </c>
      <c r="PDZ186" s="12">
        <f>general_device_image.description</f>
        <v>0</v>
      </c>
      <c r="PEA186" s="12">
        <f>general_device_image.description</f>
        <v>0</v>
      </c>
      <c r="PEB186" s="12">
        <f>general_device_image.description</f>
        <v>0</v>
      </c>
      <c r="PEC186" s="12">
        <f>general_device_image.description</f>
        <v>0</v>
      </c>
      <c r="PED186" s="12">
        <f>general_device_image.description</f>
        <v>0</v>
      </c>
      <c r="PEE186" s="12">
        <f>general_device_image.description</f>
        <v>0</v>
      </c>
      <c r="PEF186" s="12">
        <f>general_device_image.description</f>
        <v>0</v>
      </c>
      <c r="PEG186" s="12">
        <f>general_device_image.description</f>
        <v>0</v>
      </c>
      <c r="PEH186" s="12">
        <f>general_device_image.description</f>
        <v>0</v>
      </c>
      <c r="PEI186" s="12">
        <f>general_device_image.description</f>
        <v>0</v>
      </c>
      <c r="PEJ186" s="12">
        <f>general_device_image.description</f>
        <v>0</v>
      </c>
      <c r="PEK186" s="12">
        <f>general_device_image.description</f>
        <v>0</v>
      </c>
      <c r="PEL186" s="12">
        <f>general_device_image.description</f>
        <v>0</v>
      </c>
      <c r="PEM186" s="12">
        <f>general_device_image.description</f>
        <v>0</v>
      </c>
      <c r="PEN186" s="12">
        <f>general_device_image.description</f>
        <v>0</v>
      </c>
      <c r="PEO186" s="12">
        <f>general_device_image.description</f>
        <v>0</v>
      </c>
      <c r="PEP186" s="12">
        <f>general_device_image.description</f>
        <v>0</v>
      </c>
      <c r="PEQ186" s="12">
        <f>general_device_image.description</f>
        <v>0</v>
      </c>
      <c r="PER186" s="12">
        <f>general_device_image.description</f>
        <v>0</v>
      </c>
      <c r="PES186" s="12">
        <f>general_device_image.description</f>
        <v>0</v>
      </c>
      <c r="PET186" s="12">
        <f>general_device_image.description</f>
        <v>0</v>
      </c>
      <c r="PEU186" s="12">
        <f>general_device_image.description</f>
        <v>0</v>
      </c>
      <c r="PEV186" s="12">
        <f>general_device_image.description</f>
        <v>0</v>
      </c>
      <c r="PEW186" s="12">
        <f>general_device_image.description</f>
        <v>0</v>
      </c>
      <c r="PEX186" s="12">
        <f>general_device_image.description</f>
        <v>0</v>
      </c>
      <c r="PEY186" s="12">
        <f>general_device_image.description</f>
        <v>0</v>
      </c>
      <c r="PEZ186" s="12">
        <f>general_device_image.description</f>
        <v>0</v>
      </c>
      <c r="PFA186" s="12">
        <f>general_device_image.description</f>
        <v>0</v>
      </c>
      <c r="PFB186" s="12">
        <f>general_device_image.description</f>
        <v>0</v>
      </c>
      <c r="PFC186" s="12">
        <f>general_device_image.description</f>
        <v>0</v>
      </c>
      <c r="PFD186" s="12">
        <f>general_device_image.description</f>
        <v>0</v>
      </c>
      <c r="PFE186" s="12">
        <f>general_device_image.description</f>
        <v>0</v>
      </c>
      <c r="PFF186" s="12">
        <f>general_device_image.description</f>
        <v>0</v>
      </c>
      <c r="PFG186" s="12">
        <f>general_device_image.description</f>
        <v>0</v>
      </c>
      <c r="PFH186" s="12">
        <f>general_device_image.description</f>
        <v>0</v>
      </c>
      <c r="PFI186" s="12">
        <f>general_device_image.description</f>
        <v>0</v>
      </c>
      <c r="PFJ186" s="12">
        <f>general_device_image.description</f>
        <v>0</v>
      </c>
      <c r="PFK186" s="12">
        <f>general_device_image.description</f>
        <v>0</v>
      </c>
      <c r="PFL186" s="12">
        <f>general_device_image.description</f>
        <v>0</v>
      </c>
      <c r="PFM186" s="12">
        <f>general_device_image.description</f>
        <v>0</v>
      </c>
      <c r="PFN186" s="12">
        <f>general_device_image.description</f>
        <v>0</v>
      </c>
      <c r="PFO186" s="12">
        <f>general_device_image.description</f>
        <v>0</v>
      </c>
      <c r="PFP186" s="12">
        <f>general_device_image.description</f>
        <v>0</v>
      </c>
      <c r="PFQ186" s="12">
        <f>general_device_image.description</f>
        <v>0</v>
      </c>
      <c r="PFR186" s="12">
        <f>general_device_image.description</f>
        <v>0</v>
      </c>
      <c r="PFS186" s="12">
        <f>general_device_image.description</f>
        <v>0</v>
      </c>
      <c r="PFT186" s="12">
        <f>general_device_image.description</f>
        <v>0</v>
      </c>
      <c r="PFU186" s="12">
        <f>general_device_image.description</f>
        <v>0</v>
      </c>
      <c r="PFV186" s="12">
        <f>general_device_image.description</f>
        <v>0</v>
      </c>
      <c r="PFW186" s="12">
        <f>general_device_image.description</f>
        <v>0</v>
      </c>
      <c r="PFX186" s="12">
        <f>general_device_image.description</f>
        <v>0</v>
      </c>
      <c r="PFY186" s="12">
        <f>general_device_image.description</f>
        <v>0</v>
      </c>
      <c r="PFZ186" s="12">
        <f>general_device_image.description</f>
        <v>0</v>
      </c>
      <c r="PGA186" s="12">
        <f>general_device_image.description</f>
        <v>0</v>
      </c>
      <c r="PGB186" s="12">
        <f>general_device_image.description</f>
        <v>0</v>
      </c>
      <c r="PGC186" s="12">
        <f>general_device_image.description</f>
        <v>0</v>
      </c>
      <c r="PGD186" s="12">
        <f>general_device_image.description</f>
        <v>0</v>
      </c>
      <c r="PGE186" s="12">
        <f>general_device_image.description</f>
        <v>0</v>
      </c>
      <c r="PGF186" s="12">
        <f>general_device_image.description</f>
        <v>0</v>
      </c>
      <c r="PGG186" s="12">
        <f>general_device_image.description</f>
        <v>0</v>
      </c>
      <c r="PGH186" s="12">
        <f>general_device_image.description</f>
        <v>0</v>
      </c>
      <c r="PGI186" s="12">
        <f>general_device_image.description</f>
        <v>0</v>
      </c>
      <c r="PGJ186" s="12">
        <f>general_device_image.description</f>
        <v>0</v>
      </c>
      <c r="PGK186" s="12">
        <f>general_device_image.description</f>
        <v>0</v>
      </c>
      <c r="PGL186" s="12">
        <f>general_device_image.description</f>
        <v>0</v>
      </c>
      <c r="PGM186" s="12">
        <f>general_device_image.description</f>
        <v>0</v>
      </c>
      <c r="PGN186" s="12">
        <f>general_device_image.description</f>
        <v>0</v>
      </c>
      <c r="PGO186" s="12">
        <f>general_device_image.description</f>
        <v>0</v>
      </c>
      <c r="PGP186" s="12">
        <f>general_device_image.description</f>
        <v>0</v>
      </c>
      <c r="PGQ186" s="12">
        <f>general_device_image.description</f>
        <v>0</v>
      </c>
      <c r="PGR186" s="12">
        <f>general_device_image.description</f>
        <v>0</v>
      </c>
      <c r="PGS186" s="12">
        <f>general_device_image.description</f>
        <v>0</v>
      </c>
      <c r="PGT186" s="12">
        <f>general_device_image.description</f>
        <v>0</v>
      </c>
      <c r="PGU186" s="12">
        <f>general_device_image.description</f>
        <v>0</v>
      </c>
      <c r="PGV186" s="12">
        <f>general_device_image.description</f>
        <v>0</v>
      </c>
      <c r="PGW186" s="12">
        <f>general_device_image.description</f>
        <v>0</v>
      </c>
      <c r="PGX186" s="12">
        <f>general_device_image.description</f>
        <v>0</v>
      </c>
      <c r="PGY186" s="12">
        <f>general_device_image.description</f>
        <v>0</v>
      </c>
      <c r="PGZ186" s="12">
        <f>general_device_image.description</f>
        <v>0</v>
      </c>
      <c r="PHA186" s="12">
        <f>general_device_image.description</f>
        <v>0</v>
      </c>
      <c r="PHB186" s="12">
        <f>general_device_image.description</f>
        <v>0</v>
      </c>
      <c r="PHC186" s="12">
        <f>general_device_image.description</f>
        <v>0</v>
      </c>
      <c r="PHD186" s="12">
        <f>general_device_image.description</f>
        <v>0</v>
      </c>
      <c r="PHE186" s="12">
        <f>general_device_image.description</f>
        <v>0</v>
      </c>
      <c r="PHF186" s="12">
        <f>general_device_image.description</f>
        <v>0</v>
      </c>
      <c r="PHG186" s="12">
        <f>general_device_image.description</f>
        <v>0</v>
      </c>
      <c r="PHH186" s="12">
        <f>general_device_image.description</f>
        <v>0</v>
      </c>
      <c r="PHI186" s="12">
        <f>general_device_image.description</f>
        <v>0</v>
      </c>
      <c r="PHJ186" s="12">
        <f>general_device_image.description</f>
        <v>0</v>
      </c>
      <c r="PHK186" s="12">
        <f>general_device_image.description</f>
        <v>0</v>
      </c>
      <c r="PHL186" s="12">
        <f>general_device_image.description</f>
        <v>0</v>
      </c>
      <c r="PHM186" s="12">
        <f>general_device_image.description</f>
        <v>0</v>
      </c>
      <c r="PHN186" s="12">
        <f>general_device_image.description</f>
        <v>0</v>
      </c>
      <c r="PHO186" s="12">
        <f>general_device_image.description</f>
        <v>0</v>
      </c>
      <c r="PHP186" s="12">
        <f>general_device_image.description</f>
        <v>0</v>
      </c>
      <c r="PHQ186" s="12">
        <f>general_device_image.description</f>
        <v>0</v>
      </c>
      <c r="PHR186" s="12">
        <f>general_device_image.description</f>
        <v>0</v>
      </c>
      <c r="PHS186" s="12">
        <f>general_device_image.description</f>
        <v>0</v>
      </c>
      <c r="PHT186" s="12">
        <f>general_device_image.description</f>
        <v>0</v>
      </c>
      <c r="PHU186" s="12">
        <f>general_device_image.description</f>
        <v>0</v>
      </c>
      <c r="PHV186" s="12">
        <f>general_device_image.description</f>
        <v>0</v>
      </c>
      <c r="PHW186" s="12">
        <f>general_device_image.description</f>
        <v>0</v>
      </c>
      <c r="PHX186" s="12">
        <f>general_device_image.description</f>
        <v>0</v>
      </c>
      <c r="PHY186" s="12">
        <f>general_device_image.description</f>
        <v>0</v>
      </c>
      <c r="PHZ186" s="12">
        <f>general_device_image.description</f>
        <v>0</v>
      </c>
      <c r="PIA186" s="12">
        <f>general_device_image.description</f>
        <v>0</v>
      </c>
      <c r="PIB186" s="12">
        <f>general_device_image.description</f>
        <v>0</v>
      </c>
      <c r="PIC186" s="12">
        <f>general_device_image.description</f>
        <v>0</v>
      </c>
      <c r="PID186" s="12">
        <f>general_device_image.description</f>
        <v>0</v>
      </c>
      <c r="PIE186" s="12">
        <f>general_device_image.description</f>
        <v>0</v>
      </c>
      <c r="PIF186" s="12">
        <f>general_device_image.description</f>
        <v>0</v>
      </c>
      <c r="PIG186" s="12">
        <f>general_device_image.description</f>
        <v>0</v>
      </c>
      <c r="PIH186" s="12">
        <f>general_device_image.description</f>
        <v>0</v>
      </c>
      <c r="PII186" s="12">
        <f>general_device_image.description</f>
        <v>0</v>
      </c>
      <c r="PIJ186" s="12">
        <f>general_device_image.description</f>
        <v>0</v>
      </c>
      <c r="PIK186" s="12">
        <f>general_device_image.description</f>
        <v>0</v>
      </c>
      <c r="PIL186" s="12">
        <f>general_device_image.description</f>
        <v>0</v>
      </c>
      <c r="PIM186" s="12">
        <f>general_device_image.description</f>
        <v>0</v>
      </c>
      <c r="PIN186" s="12">
        <f>general_device_image.description</f>
        <v>0</v>
      </c>
      <c r="PIO186" s="12">
        <f>general_device_image.description</f>
        <v>0</v>
      </c>
      <c r="PIP186" s="12">
        <f>general_device_image.description</f>
        <v>0</v>
      </c>
      <c r="PIQ186" s="12">
        <f>general_device_image.description</f>
        <v>0</v>
      </c>
      <c r="PIR186" s="12">
        <f>general_device_image.description</f>
        <v>0</v>
      </c>
      <c r="PIS186" s="12">
        <f>general_device_image.description</f>
        <v>0</v>
      </c>
      <c r="PIT186" s="12">
        <f>general_device_image.description</f>
        <v>0</v>
      </c>
      <c r="PIU186" s="12">
        <f>general_device_image.description</f>
        <v>0</v>
      </c>
      <c r="PIV186" s="12">
        <f>general_device_image.description</f>
        <v>0</v>
      </c>
      <c r="PIW186" s="12">
        <f>general_device_image.description</f>
        <v>0</v>
      </c>
      <c r="PIX186" s="12">
        <f>general_device_image.description</f>
        <v>0</v>
      </c>
      <c r="PIY186" s="12">
        <f>general_device_image.description</f>
        <v>0</v>
      </c>
      <c r="PIZ186" s="12">
        <f>general_device_image.description</f>
        <v>0</v>
      </c>
      <c r="PJA186" s="12">
        <f>general_device_image.description</f>
        <v>0</v>
      </c>
      <c r="PJB186" s="12">
        <f>general_device_image.description</f>
        <v>0</v>
      </c>
      <c r="PJC186" s="12">
        <f>general_device_image.description</f>
        <v>0</v>
      </c>
      <c r="PJD186" s="12">
        <f>general_device_image.description</f>
        <v>0</v>
      </c>
      <c r="PJE186" s="12">
        <f>general_device_image.description</f>
        <v>0</v>
      </c>
      <c r="PJF186" s="12">
        <f>general_device_image.description</f>
        <v>0</v>
      </c>
      <c r="PJG186" s="12">
        <f>general_device_image.description</f>
        <v>0</v>
      </c>
      <c r="PJH186" s="12">
        <f>general_device_image.description</f>
        <v>0</v>
      </c>
      <c r="PJI186" s="12">
        <f>general_device_image.description</f>
        <v>0</v>
      </c>
      <c r="PJJ186" s="12">
        <f>general_device_image.description</f>
        <v>0</v>
      </c>
      <c r="PJK186" s="12">
        <f>general_device_image.description</f>
        <v>0</v>
      </c>
      <c r="PJL186" s="12">
        <f>general_device_image.description</f>
        <v>0</v>
      </c>
      <c r="PJM186" s="12">
        <f>general_device_image.description</f>
        <v>0</v>
      </c>
      <c r="PJN186" s="12">
        <f>general_device_image.description</f>
        <v>0</v>
      </c>
      <c r="PJO186" s="12">
        <f>general_device_image.description</f>
        <v>0</v>
      </c>
      <c r="PJP186" s="12">
        <f>general_device_image.description</f>
        <v>0</v>
      </c>
      <c r="PJQ186" s="12">
        <f>general_device_image.description</f>
        <v>0</v>
      </c>
      <c r="PJR186" s="12">
        <f>general_device_image.description</f>
        <v>0</v>
      </c>
      <c r="PJS186" s="12">
        <f>general_device_image.description</f>
        <v>0</v>
      </c>
      <c r="PJT186" s="12">
        <f>general_device_image.description</f>
        <v>0</v>
      </c>
      <c r="PJU186" s="12">
        <f>general_device_image.description</f>
        <v>0</v>
      </c>
      <c r="PJV186" s="12">
        <f>general_device_image.description</f>
        <v>0</v>
      </c>
      <c r="PJW186" s="12">
        <f>general_device_image.description</f>
        <v>0</v>
      </c>
      <c r="PJX186" s="12">
        <f>general_device_image.description</f>
        <v>0</v>
      </c>
      <c r="PJY186" s="12">
        <f>general_device_image.description</f>
        <v>0</v>
      </c>
      <c r="PJZ186" s="12">
        <f>general_device_image.description</f>
        <v>0</v>
      </c>
      <c r="PKA186" s="12">
        <f>general_device_image.description</f>
        <v>0</v>
      </c>
      <c r="PKB186" s="12">
        <f>general_device_image.description</f>
        <v>0</v>
      </c>
      <c r="PKC186" s="12">
        <f>general_device_image.description</f>
        <v>0</v>
      </c>
      <c r="PKD186" s="12">
        <f>general_device_image.description</f>
        <v>0</v>
      </c>
      <c r="PKE186" s="12">
        <f>general_device_image.description</f>
        <v>0</v>
      </c>
      <c r="PKF186" s="12">
        <f>general_device_image.description</f>
        <v>0</v>
      </c>
      <c r="PKG186" s="12">
        <f>general_device_image.description</f>
        <v>0</v>
      </c>
      <c r="PKH186" s="12">
        <f>general_device_image.description</f>
        <v>0</v>
      </c>
      <c r="PKI186" s="12">
        <f>general_device_image.description</f>
        <v>0</v>
      </c>
      <c r="PKJ186" s="12">
        <f>general_device_image.description</f>
        <v>0</v>
      </c>
      <c r="PKK186" s="12">
        <f>general_device_image.description</f>
        <v>0</v>
      </c>
      <c r="PKL186" s="12">
        <f>general_device_image.description</f>
        <v>0</v>
      </c>
      <c r="PKM186" s="12">
        <f>general_device_image.description</f>
        <v>0</v>
      </c>
      <c r="PKN186" s="12">
        <f>general_device_image.description</f>
        <v>0</v>
      </c>
      <c r="PKO186" s="12">
        <f>general_device_image.description</f>
        <v>0</v>
      </c>
      <c r="PKP186" s="12">
        <f>general_device_image.description</f>
        <v>0</v>
      </c>
      <c r="PKQ186" s="12">
        <f>general_device_image.description</f>
        <v>0</v>
      </c>
      <c r="PKR186" s="12">
        <f>general_device_image.description</f>
        <v>0</v>
      </c>
      <c r="PKS186" s="12">
        <f>general_device_image.description</f>
        <v>0</v>
      </c>
      <c r="PKT186" s="12">
        <f>general_device_image.description</f>
        <v>0</v>
      </c>
      <c r="PKU186" s="12">
        <f>general_device_image.description</f>
        <v>0</v>
      </c>
      <c r="PKV186" s="12">
        <f>general_device_image.description</f>
        <v>0</v>
      </c>
      <c r="PKW186" s="12">
        <f>general_device_image.description</f>
        <v>0</v>
      </c>
      <c r="PKX186" s="12">
        <f>general_device_image.description</f>
        <v>0</v>
      </c>
      <c r="PKY186" s="12">
        <f>general_device_image.description</f>
        <v>0</v>
      </c>
      <c r="PKZ186" s="12">
        <f>general_device_image.description</f>
        <v>0</v>
      </c>
      <c r="PLA186" s="12">
        <f>general_device_image.description</f>
        <v>0</v>
      </c>
      <c r="PLB186" s="12">
        <f>general_device_image.description</f>
        <v>0</v>
      </c>
      <c r="PLC186" s="12">
        <f>general_device_image.description</f>
        <v>0</v>
      </c>
      <c r="PLD186" s="12">
        <f>general_device_image.description</f>
        <v>0</v>
      </c>
      <c r="PLE186" s="12">
        <f>general_device_image.description</f>
        <v>0</v>
      </c>
      <c r="PLF186" s="12">
        <f>general_device_image.description</f>
        <v>0</v>
      </c>
      <c r="PLG186" s="12">
        <f>general_device_image.description</f>
        <v>0</v>
      </c>
      <c r="PLH186" s="12">
        <f>general_device_image.description</f>
        <v>0</v>
      </c>
      <c r="PLI186" s="12">
        <f>general_device_image.description</f>
        <v>0</v>
      </c>
      <c r="PLJ186" s="12">
        <f>general_device_image.description</f>
        <v>0</v>
      </c>
      <c r="PLK186" s="12">
        <f>general_device_image.description</f>
        <v>0</v>
      </c>
      <c r="PLL186" s="12">
        <f>general_device_image.description</f>
        <v>0</v>
      </c>
      <c r="PLM186" s="12">
        <f>general_device_image.description</f>
        <v>0</v>
      </c>
      <c r="PLN186" s="12">
        <f>general_device_image.description</f>
        <v>0</v>
      </c>
      <c r="PLO186" s="12">
        <f>general_device_image.description</f>
        <v>0</v>
      </c>
      <c r="PLP186" s="12">
        <f>general_device_image.description</f>
        <v>0</v>
      </c>
      <c r="PLQ186" s="12">
        <f>general_device_image.description</f>
        <v>0</v>
      </c>
      <c r="PLR186" s="12">
        <f>general_device_image.description</f>
        <v>0</v>
      </c>
      <c r="PLS186" s="12">
        <f>general_device_image.description</f>
        <v>0</v>
      </c>
      <c r="PLT186" s="12">
        <f>general_device_image.description</f>
        <v>0</v>
      </c>
      <c r="PLU186" s="12">
        <f>general_device_image.description</f>
        <v>0</v>
      </c>
      <c r="PLV186" s="12">
        <f>general_device_image.description</f>
        <v>0</v>
      </c>
      <c r="PLW186" s="12">
        <f>general_device_image.description</f>
        <v>0</v>
      </c>
      <c r="PLX186" s="12">
        <f>general_device_image.description</f>
        <v>0</v>
      </c>
      <c r="PLY186" s="12">
        <f>general_device_image.description</f>
        <v>0</v>
      </c>
      <c r="PLZ186" s="12">
        <f>general_device_image.description</f>
        <v>0</v>
      </c>
      <c r="PMA186" s="12">
        <f>general_device_image.description</f>
        <v>0</v>
      </c>
      <c r="PMB186" s="12">
        <f>general_device_image.description</f>
        <v>0</v>
      </c>
      <c r="PMC186" s="12">
        <f>general_device_image.description</f>
        <v>0</v>
      </c>
      <c r="PMD186" s="12">
        <f>general_device_image.description</f>
        <v>0</v>
      </c>
      <c r="PME186" s="12">
        <f>general_device_image.description</f>
        <v>0</v>
      </c>
      <c r="PMF186" s="12">
        <f>general_device_image.description</f>
        <v>0</v>
      </c>
      <c r="PMG186" s="12">
        <f>general_device_image.description</f>
        <v>0</v>
      </c>
      <c r="PMH186" s="12">
        <f>general_device_image.description</f>
        <v>0</v>
      </c>
      <c r="PMI186" s="12">
        <f>general_device_image.description</f>
        <v>0</v>
      </c>
      <c r="PMJ186" s="12">
        <f>general_device_image.description</f>
        <v>0</v>
      </c>
      <c r="PMK186" s="12">
        <f>general_device_image.description</f>
        <v>0</v>
      </c>
      <c r="PML186" s="12">
        <f>general_device_image.description</f>
        <v>0</v>
      </c>
      <c r="PMM186" s="12">
        <f>general_device_image.description</f>
        <v>0</v>
      </c>
      <c r="PMN186" s="12">
        <f>general_device_image.description</f>
        <v>0</v>
      </c>
      <c r="PMO186" s="12">
        <f>general_device_image.description</f>
        <v>0</v>
      </c>
      <c r="PMP186" s="12">
        <f>general_device_image.description</f>
        <v>0</v>
      </c>
      <c r="PMQ186" s="12">
        <f>general_device_image.description</f>
        <v>0</v>
      </c>
      <c r="PMR186" s="12">
        <f>general_device_image.description</f>
        <v>0</v>
      </c>
      <c r="PMS186" s="12">
        <f>general_device_image.description</f>
        <v>0</v>
      </c>
      <c r="PMT186" s="12">
        <f>general_device_image.description</f>
        <v>0</v>
      </c>
      <c r="PMU186" s="12">
        <f>general_device_image.description</f>
        <v>0</v>
      </c>
      <c r="PMV186" s="12">
        <f>general_device_image.description</f>
        <v>0</v>
      </c>
      <c r="PMW186" s="12">
        <f>general_device_image.description</f>
        <v>0</v>
      </c>
      <c r="PMX186" s="12">
        <f>general_device_image.description</f>
        <v>0</v>
      </c>
      <c r="PMY186" s="12">
        <f>general_device_image.description</f>
        <v>0</v>
      </c>
      <c r="PMZ186" s="12">
        <f>general_device_image.description</f>
        <v>0</v>
      </c>
      <c r="PNA186" s="12">
        <f>general_device_image.description</f>
        <v>0</v>
      </c>
      <c r="PNB186" s="12">
        <f>general_device_image.description</f>
        <v>0</v>
      </c>
      <c r="PNC186" s="12">
        <f>general_device_image.description</f>
        <v>0</v>
      </c>
      <c r="PND186" s="12">
        <f>general_device_image.description</f>
        <v>0</v>
      </c>
      <c r="PNE186" s="12">
        <f>general_device_image.description</f>
        <v>0</v>
      </c>
      <c r="PNF186" s="12">
        <f>general_device_image.description</f>
        <v>0</v>
      </c>
      <c r="PNG186" s="12">
        <f>general_device_image.description</f>
        <v>0</v>
      </c>
      <c r="PNH186" s="12">
        <f>general_device_image.description</f>
        <v>0</v>
      </c>
      <c r="PNI186" s="12">
        <f>general_device_image.description</f>
        <v>0</v>
      </c>
      <c r="PNJ186" s="12">
        <f>general_device_image.description</f>
        <v>0</v>
      </c>
      <c r="PNK186" s="12">
        <f>general_device_image.description</f>
        <v>0</v>
      </c>
      <c r="PNL186" s="12">
        <f>general_device_image.description</f>
        <v>0</v>
      </c>
      <c r="PNM186" s="12">
        <f>general_device_image.description</f>
        <v>0</v>
      </c>
      <c r="PNN186" s="12">
        <f>general_device_image.description</f>
        <v>0</v>
      </c>
      <c r="PNO186" s="12">
        <f>general_device_image.description</f>
        <v>0</v>
      </c>
      <c r="PNP186" s="12">
        <f>general_device_image.description</f>
        <v>0</v>
      </c>
      <c r="PNQ186" s="12">
        <f>general_device_image.description</f>
        <v>0</v>
      </c>
      <c r="PNR186" s="12">
        <f>general_device_image.description</f>
        <v>0</v>
      </c>
      <c r="PNS186" s="12">
        <f>general_device_image.description</f>
        <v>0</v>
      </c>
      <c r="PNT186" s="12">
        <f>general_device_image.description</f>
        <v>0</v>
      </c>
      <c r="PNU186" s="12">
        <f>general_device_image.description</f>
        <v>0</v>
      </c>
      <c r="PNV186" s="12">
        <f>general_device_image.description</f>
        <v>0</v>
      </c>
      <c r="PNW186" s="12">
        <f>general_device_image.description</f>
        <v>0</v>
      </c>
      <c r="PNX186" s="12">
        <f>general_device_image.description</f>
        <v>0</v>
      </c>
      <c r="PNY186" s="12">
        <f>general_device_image.description</f>
        <v>0</v>
      </c>
      <c r="PNZ186" s="12">
        <f>general_device_image.description</f>
        <v>0</v>
      </c>
      <c r="POA186" s="12">
        <f>general_device_image.description</f>
        <v>0</v>
      </c>
      <c r="POB186" s="12">
        <f>general_device_image.description</f>
        <v>0</v>
      </c>
      <c r="POC186" s="12">
        <f>general_device_image.description</f>
        <v>0</v>
      </c>
      <c r="POD186" s="12">
        <f>general_device_image.description</f>
        <v>0</v>
      </c>
      <c r="POE186" s="12">
        <f>general_device_image.description</f>
        <v>0</v>
      </c>
      <c r="POF186" s="12">
        <f>general_device_image.description</f>
        <v>0</v>
      </c>
      <c r="POG186" s="12">
        <f>general_device_image.description</f>
        <v>0</v>
      </c>
      <c r="POH186" s="12">
        <f>general_device_image.description</f>
        <v>0</v>
      </c>
      <c r="POI186" s="12">
        <f>general_device_image.description</f>
        <v>0</v>
      </c>
      <c r="POJ186" s="12">
        <f>general_device_image.description</f>
        <v>0</v>
      </c>
      <c r="POK186" s="12">
        <f>general_device_image.description</f>
        <v>0</v>
      </c>
      <c r="POL186" s="12">
        <f>general_device_image.description</f>
        <v>0</v>
      </c>
      <c r="POM186" s="12">
        <f>general_device_image.description</f>
        <v>0</v>
      </c>
      <c r="PON186" s="12">
        <f>general_device_image.description</f>
        <v>0</v>
      </c>
      <c r="POO186" s="12">
        <f>general_device_image.description</f>
        <v>0</v>
      </c>
      <c r="POP186" s="12">
        <f>general_device_image.description</f>
        <v>0</v>
      </c>
      <c r="POQ186" s="12">
        <f>general_device_image.description</f>
        <v>0</v>
      </c>
      <c r="POR186" s="12">
        <f>general_device_image.description</f>
        <v>0</v>
      </c>
      <c r="POS186" s="12">
        <f>general_device_image.description</f>
        <v>0</v>
      </c>
      <c r="POT186" s="12">
        <f>general_device_image.description</f>
        <v>0</v>
      </c>
      <c r="POU186" s="12">
        <f>general_device_image.description</f>
        <v>0</v>
      </c>
      <c r="POV186" s="12">
        <f>general_device_image.description</f>
        <v>0</v>
      </c>
      <c r="POW186" s="12">
        <f>general_device_image.description</f>
        <v>0</v>
      </c>
      <c r="POX186" s="12">
        <f>general_device_image.description</f>
        <v>0</v>
      </c>
      <c r="POY186" s="12">
        <f>general_device_image.description</f>
        <v>0</v>
      </c>
      <c r="POZ186" s="12">
        <f>general_device_image.description</f>
        <v>0</v>
      </c>
      <c r="PPA186" s="12">
        <f>general_device_image.description</f>
        <v>0</v>
      </c>
      <c r="PPB186" s="12">
        <f>general_device_image.description</f>
        <v>0</v>
      </c>
      <c r="PPC186" s="12">
        <f>general_device_image.description</f>
        <v>0</v>
      </c>
      <c r="PPD186" s="12">
        <f>general_device_image.description</f>
        <v>0</v>
      </c>
      <c r="PPE186" s="12">
        <f>general_device_image.description</f>
        <v>0</v>
      </c>
      <c r="PPF186" s="12">
        <f>general_device_image.description</f>
        <v>0</v>
      </c>
      <c r="PPG186" s="12">
        <f>general_device_image.description</f>
        <v>0</v>
      </c>
      <c r="PPH186" s="12">
        <f>general_device_image.description</f>
        <v>0</v>
      </c>
      <c r="PPI186" s="12">
        <f>general_device_image.description</f>
        <v>0</v>
      </c>
      <c r="PPJ186" s="12">
        <f>general_device_image.description</f>
        <v>0</v>
      </c>
      <c r="PPK186" s="12">
        <f>general_device_image.description</f>
        <v>0</v>
      </c>
      <c r="PPL186" s="12">
        <f>general_device_image.description</f>
        <v>0</v>
      </c>
      <c r="PPM186" s="12">
        <f>general_device_image.description</f>
        <v>0</v>
      </c>
      <c r="PPN186" s="12">
        <f>general_device_image.description</f>
        <v>0</v>
      </c>
      <c r="PPO186" s="12">
        <f>general_device_image.description</f>
        <v>0</v>
      </c>
      <c r="PPP186" s="12">
        <f>general_device_image.description</f>
        <v>0</v>
      </c>
      <c r="PPQ186" s="12">
        <f>general_device_image.description</f>
        <v>0</v>
      </c>
      <c r="PPR186" s="12">
        <f>general_device_image.description</f>
        <v>0</v>
      </c>
      <c r="PPS186" s="12">
        <f>general_device_image.description</f>
        <v>0</v>
      </c>
      <c r="PPT186" s="12">
        <f>general_device_image.description</f>
        <v>0</v>
      </c>
      <c r="PPU186" s="12">
        <f>general_device_image.description</f>
        <v>0</v>
      </c>
      <c r="PPV186" s="12">
        <f>general_device_image.description</f>
        <v>0</v>
      </c>
      <c r="PPW186" s="12">
        <f>general_device_image.description</f>
        <v>0</v>
      </c>
      <c r="PPX186" s="12">
        <f>general_device_image.description</f>
        <v>0</v>
      </c>
      <c r="PPY186" s="12">
        <f>general_device_image.description</f>
        <v>0</v>
      </c>
      <c r="PPZ186" s="12">
        <f>general_device_image.description</f>
        <v>0</v>
      </c>
      <c r="PQA186" s="12">
        <f>general_device_image.description</f>
        <v>0</v>
      </c>
      <c r="PQB186" s="12">
        <f>general_device_image.description</f>
        <v>0</v>
      </c>
      <c r="PQC186" s="12">
        <f>general_device_image.description</f>
        <v>0</v>
      </c>
      <c r="PQD186" s="12">
        <f>general_device_image.description</f>
        <v>0</v>
      </c>
      <c r="PQE186" s="12">
        <f>general_device_image.description</f>
        <v>0</v>
      </c>
      <c r="PQF186" s="12">
        <f>general_device_image.description</f>
        <v>0</v>
      </c>
      <c r="PQG186" s="12">
        <f>general_device_image.description</f>
        <v>0</v>
      </c>
      <c r="PQH186" s="12">
        <f>general_device_image.description</f>
        <v>0</v>
      </c>
      <c r="PQI186" s="12">
        <f>general_device_image.description</f>
        <v>0</v>
      </c>
      <c r="PQJ186" s="12">
        <f>general_device_image.description</f>
        <v>0</v>
      </c>
      <c r="PQK186" s="12">
        <f>general_device_image.description</f>
        <v>0</v>
      </c>
      <c r="PQL186" s="12">
        <f>general_device_image.description</f>
        <v>0</v>
      </c>
      <c r="PQM186" s="12">
        <f>general_device_image.description</f>
        <v>0</v>
      </c>
      <c r="PQN186" s="12">
        <f>general_device_image.description</f>
        <v>0</v>
      </c>
      <c r="PQO186" s="12">
        <f>general_device_image.description</f>
        <v>0</v>
      </c>
      <c r="PQP186" s="12">
        <f>general_device_image.description</f>
        <v>0</v>
      </c>
      <c r="PQQ186" s="12">
        <f>general_device_image.description</f>
        <v>0</v>
      </c>
      <c r="PQR186" s="12">
        <f>general_device_image.description</f>
        <v>0</v>
      </c>
      <c r="PQS186" s="12">
        <f>general_device_image.description</f>
        <v>0</v>
      </c>
      <c r="PQT186" s="12">
        <f>general_device_image.description</f>
        <v>0</v>
      </c>
      <c r="PQU186" s="12">
        <f>general_device_image.description</f>
        <v>0</v>
      </c>
      <c r="PQV186" s="12">
        <f>general_device_image.description</f>
        <v>0</v>
      </c>
      <c r="PQW186" s="12">
        <f>general_device_image.description</f>
        <v>0</v>
      </c>
      <c r="PQX186" s="12">
        <f>general_device_image.description</f>
        <v>0</v>
      </c>
      <c r="PQY186" s="12">
        <f>general_device_image.description</f>
        <v>0</v>
      </c>
      <c r="PQZ186" s="12">
        <f>general_device_image.description</f>
        <v>0</v>
      </c>
      <c r="PRA186" s="12">
        <f>general_device_image.description</f>
        <v>0</v>
      </c>
      <c r="PRB186" s="12">
        <f>general_device_image.description</f>
        <v>0</v>
      </c>
      <c r="PRC186" s="12">
        <f>general_device_image.description</f>
        <v>0</v>
      </c>
      <c r="PRD186" s="12">
        <f>general_device_image.description</f>
        <v>0</v>
      </c>
      <c r="PRE186" s="12">
        <f>general_device_image.description</f>
        <v>0</v>
      </c>
      <c r="PRF186" s="12">
        <f>general_device_image.description</f>
        <v>0</v>
      </c>
      <c r="PRG186" s="12">
        <f>general_device_image.description</f>
        <v>0</v>
      </c>
      <c r="PRH186" s="12">
        <f>general_device_image.description</f>
        <v>0</v>
      </c>
      <c r="PRI186" s="12">
        <f>general_device_image.description</f>
        <v>0</v>
      </c>
      <c r="PRJ186" s="12">
        <f>general_device_image.description</f>
        <v>0</v>
      </c>
      <c r="PRK186" s="12">
        <f>general_device_image.description</f>
        <v>0</v>
      </c>
      <c r="PRL186" s="12">
        <f>general_device_image.description</f>
        <v>0</v>
      </c>
      <c r="PRM186" s="12">
        <f>general_device_image.description</f>
        <v>0</v>
      </c>
      <c r="PRN186" s="12">
        <f>general_device_image.description</f>
        <v>0</v>
      </c>
      <c r="PRO186" s="12">
        <f>general_device_image.description</f>
        <v>0</v>
      </c>
      <c r="PRP186" s="12">
        <f>general_device_image.description</f>
        <v>0</v>
      </c>
      <c r="PRQ186" s="12">
        <f>general_device_image.description</f>
        <v>0</v>
      </c>
      <c r="PRR186" s="12">
        <f>general_device_image.description</f>
        <v>0</v>
      </c>
      <c r="PRS186" s="12">
        <f>general_device_image.description</f>
        <v>0</v>
      </c>
      <c r="PRT186" s="12">
        <f>general_device_image.description</f>
        <v>0</v>
      </c>
      <c r="PRU186" s="12">
        <f>general_device_image.description</f>
        <v>0</v>
      </c>
      <c r="PRV186" s="12">
        <f>general_device_image.description</f>
        <v>0</v>
      </c>
      <c r="PRW186" s="12">
        <f>general_device_image.description</f>
        <v>0</v>
      </c>
      <c r="PRX186" s="12">
        <f>general_device_image.description</f>
        <v>0</v>
      </c>
      <c r="PRY186" s="12">
        <f>general_device_image.description</f>
        <v>0</v>
      </c>
      <c r="PRZ186" s="12">
        <f>general_device_image.description</f>
        <v>0</v>
      </c>
      <c r="PSA186" s="12">
        <f>general_device_image.description</f>
        <v>0</v>
      </c>
      <c r="PSB186" s="12">
        <f>general_device_image.description</f>
        <v>0</v>
      </c>
      <c r="PSC186" s="12">
        <f>general_device_image.description</f>
        <v>0</v>
      </c>
      <c r="PSD186" s="12">
        <f>general_device_image.description</f>
        <v>0</v>
      </c>
      <c r="PSE186" s="12">
        <f>general_device_image.description</f>
        <v>0</v>
      </c>
      <c r="PSF186" s="12">
        <f>general_device_image.description</f>
        <v>0</v>
      </c>
      <c r="PSG186" s="12">
        <f>general_device_image.description</f>
        <v>0</v>
      </c>
      <c r="PSH186" s="12">
        <f>general_device_image.description</f>
        <v>0</v>
      </c>
      <c r="PSI186" s="12">
        <f>general_device_image.description</f>
        <v>0</v>
      </c>
      <c r="PSJ186" s="12">
        <f>general_device_image.description</f>
        <v>0</v>
      </c>
      <c r="PSK186" s="12">
        <f>general_device_image.description</f>
        <v>0</v>
      </c>
      <c r="PSL186" s="12">
        <f>general_device_image.description</f>
        <v>0</v>
      </c>
      <c r="PSM186" s="12">
        <f>general_device_image.description</f>
        <v>0</v>
      </c>
      <c r="PSN186" s="12">
        <f>general_device_image.description</f>
        <v>0</v>
      </c>
      <c r="PSO186" s="12">
        <f>general_device_image.description</f>
        <v>0</v>
      </c>
      <c r="PSP186" s="12">
        <f>general_device_image.description</f>
        <v>0</v>
      </c>
      <c r="PSQ186" s="12">
        <f>general_device_image.description</f>
        <v>0</v>
      </c>
      <c r="PSR186" s="12">
        <f>general_device_image.description</f>
        <v>0</v>
      </c>
      <c r="PSS186" s="12">
        <f>general_device_image.description</f>
        <v>0</v>
      </c>
      <c r="PST186" s="12">
        <f>general_device_image.description</f>
        <v>0</v>
      </c>
      <c r="PSU186" s="12">
        <f>general_device_image.description</f>
        <v>0</v>
      </c>
      <c r="PSV186" s="12">
        <f>general_device_image.description</f>
        <v>0</v>
      </c>
      <c r="PSW186" s="12">
        <f>general_device_image.description</f>
        <v>0</v>
      </c>
      <c r="PSX186" s="12">
        <f>general_device_image.description</f>
        <v>0</v>
      </c>
      <c r="PSY186" s="12">
        <f>general_device_image.description</f>
        <v>0</v>
      </c>
      <c r="PSZ186" s="12">
        <f>general_device_image.description</f>
        <v>0</v>
      </c>
      <c r="PTA186" s="12">
        <f>general_device_image.description</f>
        <v>0</v>
      </c>
      <c r="PTB186" s="12">
        <f>general_device_image.description</f>
        <v>0</v>
      </c>
      <c r="PTC186" s="12">
        <f>general_device_image.description</f>
        <v>0</v>
      </c>
      <c r="PTD186" s="12">
        <f>general_device_image.description</f>
        <v>0</v>
      </c>
      <c r="PTE186" s="12">
        <f>general_device_image.description</f>
        <v>0</v>
      </c>
      <c r="PTF186" s="12">
        <f>general_device_image.description</f>
        <v>0</v>
      </c>
      <c r="PTG186" s="12">
        <f>general_device_image.description</f>
        <v>0</v>
      </c>
      <c r="PTH186" s="12">
        <f>general_device_image.description</f>
        <v>0</v>
      </c>
      <c r="PTI186" s="12">
        <f>general_device_image.description</f>
        <v>0</v>
      </c>
      <c r="PTJ186" s="12">
        <f>general_device_image.description</f>
        <v>0</v>
      </c>
      <c r="PTK186" s="12">
        <f>general_device_image.description</f>
        <v>0</v>
      </c>
      <c r="PTL186" s="12">
        <f>general_device_image.description</f>
        <v>0</v>
      </c>
      <c r="PTM186" s="12">
        <f>general_device_image.description</f>
        <v>0</v>
      </c>
      <c r="PTN186" s="12">
        <f>general_device_image.description</f>
        <v>0</v>
      </c>
      <c r="PTO186" s="12">
        <f>general_device_image.description</f>
        <v>0</v>
      </c>
      <c r="PTP186" s="12">
        <f>general_device_image.description</f>
        <v>0</v>
      </c>
      <c r="PTQ186" s="12">
        <f>general_device_image.description</f>
        <v>0</v>
      </c>
      <c r="PTR186" s="12">
        <f>general_device_image.description</f>
        <v>0</v>
      </c>
      <c r="PTS186" s="12">
        <f>general_device_image.description</f>
        <v>0</v>
      </c>
      <c r="PTT186" s="12">
        <f>general_device_image.description</f>
        <v>0</v>
      </c>
      <c r="PTU186" s="12">
        <f>general_device_image.description</f>
        <v>0</v>
      </c>
      <c r="PTV186" s="12">
        <f>general_device_image.description</f>
        <v>0</v>
      </c>
      <c r="PTW186" s="12">
        <f>general_device_image.description</f>
        <v>0</v>
      </c>
      <c r="PTX186" s="12">
        <f>general_device_image.description</f>
        <v>0</v>
      </c>
      <c r="PTY186" s="12">
        <f>general_device_image.description</f>
        <v>0</v>
      </c>
      <c r="PTZ186" s="12">
        <f>general_device_image.description</f>
        <v>0</v>
      </c>
      <c r="PUA186" s="12">
        <f>general_device_image.description</f>
        <v>0</v>
      </c>
      <c r="PUB186" s="12">
        <f>general_device_image.description</f>
        <v>0</v>
      </c>
      <c r="PUC186" s="12">
        <f>general_device_image.description</f>
        <v>0</v>
      </c>
      <c r="PUD186" s="12">
        <f>general_device_image.description</f>
        <v>0</v>
      </c>
      <c r="PUE186" s="12">
        <f>general_device_image.description</f>
        <v>0</v>
      </c>
      <c r="PUF186" s="12">
        <f>general_device_image.description</f>
        <v>0</v>
      </c>
      <c r="PUG186" s="12">
        <f>general_device_image.description</f>
        <v>0</v>
      </c>
      <c r="PUH186" s="12">
        <f>general_device_image.description</f>
        <v>0</v>
      </c>
      <c r="PUI186" s="12">
        <f>general_device_image.description</f>
        <v>0</v>
      </c>
      <c r="PUJ186" s="12">
        <f>general_device_image.description</f>
        <v>0</v>
      </c>
      <c r="PUK186" s="12">
        <f>general_device_image.description</f>
        <v>0</v>
      </c>
      <c r="PUL186" s="12">
        <f>general_device_image.description</f>
        <v>0</v>
      </c>
      <c r="PUM186" s="12">
        <f>general_device_image.description</f>
        <v>0</v>
      </c>
      <c r="PUN186" s="12">
        <f>general_device_image.description</f>
        <v>0</v>
      </c>
      <c r="PUO186" s="12">
        <f>general_device_image.description</f>
        <v>0</v>
      </c>
      <c r="PUP186" s="12">
        <f>general_device_image.description</f>
        <v>0</v>
      </c>
      <c r="PUQ186" s="12">
        <f>general_device_image.description</f>
        <v>0</v>
      </c>
      <c r="PUR186" s="12">
        <f>general_device_image.description</f>
        <v>0</v>
      </c>
      <c r="PUS186" s="12">
        <f>general_device_image.description</f>
        <v>0</v>
      </c>
      <c r="PUT186" s="12">
        <f>general_device_image.description</f>
        <v>0</v>
      </c>
      <c r="PUU186" s="12">
        <f>general_device_image.description</f>
        <v>0</v>
      </c>
      <c r="PUV186" s="12">
        <f>general_device_image.description</f>
        <v>0</v>
      </c>
      <c r="PUW186" s="12">
        <f>general_device_image.description</f>
        <v>0</v>
      </c>
      <c r="PUX186" s="12">
        <f>general_device_image.description</f>
        <v>0</v>
      </c>
      <c r="PUY186" s="12">
        <f>general_device_image.description</f>
        <v>0</v>
      </c>
      <c r="PUZ186" s="12">
        <f>general_device_image.description</f>
        <v>0</v>
      </c>
      <c r="PVA186" s="12">
        <f>general_device_image.description</f>
        <v>0</v>
      </c>
      <c r="PVB186" s="12">
        <f>general_device_image.description</f>
        <v>0</v>
      </c>
      <c r="PVC186" s="12">
        <f>general_device_image.description</f>
        <v>0</v>
      </c>
      <c r="PVD186" s="12">
        <f>general_device_image.description</f>
        <v>0</v>
      </c>
      <c r="PVE186" s="12">
        <f>general_device_image.description</f>
        <v>0</v>
      </c>
      <c r="PVF186" s="12">
        <f>general_device_image.description</f>
        <v>0</v>
      </c>
      <c r="PVG186" s="12">
        <f>general_device_image.description</f>
        <v>0</v>
      </c>
      <c r="PVH186" s="12">
        <f>general_device_image.description</f>
        <v>0</v>
      </c>
      <c r="PVI186" s="12">
        <f>general_device_image.description</f>
        <v>0</v>
      </c>
      <c r="PVJ186" s="12">
        <f>general_device_image.description</f>
        <v>0</v>
      </c>
      <c r="PVK186" s="12">
        <f>general_device_image.description</f>
        <v>0</v>
      </c>
      <c r="PVL186" s="12">
        <f>general_device_image.description</f>
        <v>0</v>
      </c>
      <c r="PVM186" s="12">
        <f>general_device_image.description</f>
        <v>0</v>
      </c>
      <c r="PVN186" s="12">
        <f>general_device_image.description</f>
        <v>0</v>
      </c>
      <c r="PVO186" s="12">
        <f>general_device_image.description</f>
        <v>0</v>
      </c>
      <c r="PVP186" s="12">
        <f>general_device_image.description</f>
        <v>0</v>
      </c>
      <c r="PVQ186" s="12">
        <f>general_device_image.description</f>
        <v>0</v>
      </c>
      <c r="PVR186" s="12">
        <f>general_device_image.description</f>
        <v>0</v>
      </c>
      <c r="PVS186" s="12">
        <f>general_device_image.description</f>
        <v>0</v>
      </c>
      <c r="PVT186" s="12">
        <f>general_device_image.description</f>
        <v>0</v>
      </c>
      <c r="PVU186" s="12">
        <f>general_device_image.description</f>
        <v>0</v>
      </c>
      <c r="PVV186" s="12">
        <f>general_device_image.description</f>
        <v>0</v>
      </c>
      <c r="PVW186" s="12">
        <f>general_device_image.description</f>
        <v>0</v>
      </c>
      <c r="PVX186" s="12">
        <f>general_device_image.description</f>
        <v>0</v>
      </c>
      <c r="PVY186" s="12">
        <f>general_device_image.description</f>
        <v>0</v>
      </c>
      <c r="PVZ186" s="12">
        <f>general_device_image.description</f>
        <v>0</v>
      </c>
      <c r="PWA186" s="12">
        <f>general_device_image.description</f>
        <v>0</v>
      </c>
      <c r="PWB186" s="12">
        <f>general_device_image.description</f>
        <v>0</v>
      </c>
      <c r="PWC186" s="12">
        <f>general_device_image.description</f>
        <v>0</v>
      </c>
      <c r="PWD186" s="12">
        <f>general_device_image.description</f>
        <v>0</v>
      </c>
      <c r="PWE186" s="12">
        <f>general_device_image.description</f>
        <v>0</v>
      </c>
      <c r="PWF186" s="12">
        <f>general_device_image.description</f>
        <v>0</v>
      </c>
      <c r="PWG186" s="12">
        <f>general_device_image.description</f>
        <v>0</v>
      </c>
      <c r="PWH186" s="12">
        <f>general_device_image.description</f>
        <v>0</v>
      </c>
      <c r="PWI186" s="12">
        <f>general_device_image.description</f>
        <v>0</v>
      </c>
      <c r="PWJ186" s="12">
        <f>general_device_image.description</f>
        <v>0</v>
      </c>
      <c r="PWK186" s="12">
        <f>general_device_image.description</f>
        <v>0</v>
      </c>
      <c r="PWL186" s="12">
        <f>general_device_image.description</f>
        <v>0</v>
      </c>
      <c r="PWM186" s="12">
        <f>general_device_image.description</f>
        <v>0</v>
      </c>
      <c r="PWN186" s="12">
        <f>general_device_image.description</f>
        <v>0</v>
      </c>
      <c r="PWO186" s="12">
        <f>general_device_image.description</f>
        <v>0</v>
      </c>
      <c r="PWP186" s="12">
        <f>general_device_image.description</f>
        <v>0</v>
      </c>
      <c r="PWQ186" s="12">
        <f>general_device_image.description</f>
        <v>0</v>
      </c>
      <c r="PWR186" s="12">
        <f>general_device_image.description</f>
        <v>0</v>
      </c>
      <c r="PWS186" s="12">
        <f>general_device_image.description</f>
        <v>0</v>
      </c>
      <c r="PWT186" s="12">
        <f>general_device_image.description</f>
        <v>0</v>
      </c>
      <c r="PWU186" s="12">
        <f>general_device_image.description</f>
        <v>0</v>
      </c>
      <c r="PWV186" s="12">
        <f>general_device_image.description</f>
        <v>0</v>
      </c>
      <c r="PWW186" s="12">
        <f>general_device_image.description</f>
        <v>0</v>
      </c>
      <c r="PWX186" s="12">
        <f>general_device_image.description</f>
        <v>0</v>
      </c>
      <c r="PWY186" s="12">
        <f>general_device_image.description</f>
        <v>0</v>
      </c>
      <c r="PWZ186" s="12">
        <f>general_device_image.description</f>
        <v>0</v>
      </c>
      <c r="PXA186" s="12">
        <f>general_device_image.description</f>
        <v>0</v>
      </c>
      <c r="PXB186" s="12">
        <f>general_device_image.description</f>
        <v>0</v>
      </c>
      <c r="PXC186" s="12">
        <f>general_device_image.description</f>
        <v>0</v>
      </c>
      <c r="PXD186" s="12">
        <f>general_device_image.description</f>
        <v>0</v>
      </c>
      <c r="PXE186" s="12">
        <f>general_device_image.description</f>
        <v>0</v>
      </c>
      <c r="PXF186" s="12">
        <f>general_device_image.description</f>
        <v>0</v>
      </c>
      <c r="PXG186" s="12">
        <f>general_device_image.description</f>
        <v>0</v>
      </c>
      <c r="PXH186" s="12">
        <f>general_device_image.description</f>
        <v>0</v>
      </c>
      <c r="PXI186" s="12">
        <f>general_device_image.description</f>
        <v>0</v>
      </c>
      <c r="PXJ186" s="12">
        <f>general_device_image.description</f>
        <v>0</v>
      </c>
      <c r="PXK186" s="12">
        <f>general_device_image.description</f>
        <v>0</v>
      </c>
      <c r="PXL186" s="12">
        <f>general_device_image.description</f>
        <v>0</v>
      </c>
      <c r="PXM186" s="12">
        <f>general_device_image.description</f>
        <v>0</v>
      </c>
      <c r="PXN186" s="12">
        <f>general_device_image.description</f>
        <v>0</v>
      </c>
      <c r="PXO186" s="12">
        <f>general_device_image.description</f>
        <v>0</v>
      </c>
      <c r="PXP186" s="12">
        <f>general_device_image.description</f>
        <v>0</v>
      </c>
      <c r="PXQ186" s="12">
        <f>general_device_image.description</f>
        <v>0</v>
      </c>
      <c r="PXR186" s="12">
        <f>general_device_image.description</f>
        <v>0</v>
      </c>
      <c r="PXS186" s="12">
        <f>general_device_image.description</f>
        <v>0</v>
      </c>
      <c r="PXT186" s="12">
        <f>general_device_image.description</f>
        <v>0</v>
      </c>
      <c r="PXU186" s="12">
        <f>general_device_image.description</f>
        <v>0</v>
      </c>
      <c r="PXV186" s="12">
        <f>general_device_image.description</f>
        <v>0</v>
      </c>
      <c r="PXW186" s="12">
        <f>general_device_image.description</f>
        <v>0</v>
      </c>
      <c r="PXX186" s="12">
        <f>general_device_image.description</f>
        <v>0</v>
      </c>
      <c r="PXY186" s="12">
        <f>general_device_image.description</f>
        <v>0</v>
      </c>
      <c r="PXZ186" s="12">
        <f>general_device_image.description</f>
        <v>0</v>
      </c>
      <c r="PYA186" s="12">
        <f>general_device_image.description</f>
        <v>0</v>
      </c>
      <c r="PYB186" s="12">
        <f>general_device_image.description</f>
        <v>0</v>
      </c>
      <c r="PYC186" s="12">
        <f>general_device_image.description</f>
        <v>0</v>
      </c>
      <c r="PYD186" s="12">
        <f>general_device_image.description</f>
        <v>0</v>
      </c>
      <c r="PYE186" s="12">
        <f>general_device_image.description</f>
        <v>0</v>
      </c>
      <c r="PYF186" s="12">
        <f>general_device_image.description</f>
        <v>0</v>
      </c>
      <c r="PYG186" s="12">
        <f>general_device_image.description</f>
        <v>0</v>
      </c>
      <c r="PYH186" s="12">
        <f>general_device_image.description</f>
        <v>0</v>
      </c>
      <c r="PYI186" s="12">
        <f>general_device_image.description</f>
        <v>0</v>
      </c>
      <c r="PYJ186" s="12">
        <f>general_device_image.description</f>
        <v>0</v>
      </c>
      <c r="PYK186" s="12">
        <f>general_device_image.description</f>
        <v>0</v>
      </c>
      <c r="PYL186" s="12">
        <f>general_device_image.description</f>
        <v>0</v>
      </c>
      <c r="PYM186" s="12">
        <f>general_device_image.description</f>
        <v>0</v>
      </c>
      <c r="PYN186" s="12">
        <f>general_device_image.description</f>
        <v>0</v>
      </c>
      <c r="PYO186" s="12">
        <f>general_device_image.description</f>
        <v>0</v>
      </c>
      <c r="PYP186" s="12">
        <f>general_device_image.description</f>
        <v>0</v>
      </c>
      <c r="PYQ186" s="12">
        <f>general_device_image.description</f>
        <v>0</v>
      </c>
      <c r="PYR186" s="12">
        <f>general_device_image.description</f>
        <v>0</v>
      </c>
      <c r="PYS186" s="12">
        <f>general_device_image.description</f>
        <v>0</v>
      </c>
      <c r="PYT186" s="12">
        <f>general_device_image.description</f>
        <v>0</v>
      </c>
      <c r="PYU186" s="12">
        <f>general_device_image.description</f>
        <v>0</v>
      </c>
      <c r="PYV186" s="12">
        <f>general_device_image.description</f>
        <v>0</v>
      </c>
      <c r="PYW186" s="12">
        <f>general_device_image.description</f>
        <v>0</v>
      </c>
      <c r="PYX186" s="12">
        <f>general_device_image.description</f>
        <v>0</v>
      </c>
      <c r="PYY186" s="12">
        <f>general_device_image.description</f>
        <v>0</v>
      </c>
      <c r="PYZ186" s="12">
        <f>general_device_image.description</f>
        <v>0</v>
      </c>
      <c r="PZA186" s="12">
        <f>general_device_image.description</f>
        <v>0</v>
      </c>
      <c r="PZB186" s="12">
        <f>general_device_image.description</f>
        <v>0</v>
      </c>
      <c r="PZC186" s="12">
        <f>general_device_image.description</f>
        <v>0</v>
      </c>
      <c r="PZD186" s="12">
        <f>general_device_image.description</f>
        <v>0</v>
      </c>
      <c r="PZE186" s="12">
        <f>general_device_image.description</f>
        <v>0</v>
      </c>
      <c r="PZF186" s="12">
        <f>general_device_image.description</f>
        <v>0</v>
      </c>
      <c r="PZG186" s="12">
        <f>general_device_image.description</f>
        <v>0</v>
      </c>
      <c r="PZH186" s="12">
        <f>general_device_image.description</f>
        <v>0</v>
      </c>
      <c r="PZI186" s="12">
        <f>general_device_image.description</f>
        <v>0</v>
      </c>
      <c r="PZJ186" s="12">
        <f>general_device_image.description</f>
        <v>0</v>
      </c>
      <c r="PZK186" s="12">
        <f>general_device_image.description</f>
        <v>0</v>
      </c>
      <c r="PZL186" s="12">
        <f>general_device_image.description</f>
        <v>0</v>
      </c>
      <c r="PZM186" s="12">
        <f>general_device_image.description</f>
        <v>0</v>
      </c>
      <c r="PZN186" s="12">
        <f>general_device_image.description</f>
        <v>0</v>
      </c>
      <c r="PZO186" s="12">
        <f>general_device_image.description</f>
        <v>0</v>
      </c>
      <c r="PZP186" s="12">
        <f>general_device_image.description</f>
        <v>0</v>
      </c>
      <c r="PZQ186" s="12">
        <f>general_device_image.description</f>
        <v>0</v>
      </c>
      <c r="PZR186" s="12">
        <f>general_device_image.description</f>
        <v>0</v>
      </c>
      <c r="PZS186" s="12">
        <f>general_device_image.description</f>
        <v>0</v>
      </c>
      <c r="PZT186" s="12">
        <f>general_device_image.description</f>
        <v>0</v>
      </c>
      <c r="PZU186" s="12">
        <f>general_device_image.description</f>
        <v>0</v>
      </c>
      <c r="PZV186" s="12">
        <f>general_device_image.description</f>
        <v>0</v>
      </c>
      <c r="PZW186" s="12">
        <f>general_device_image.description</f>
        <v>0</v>
      </c>
      <c r="PZX186" s="12">
        <f>general_device_image.description</f>
        <v>0</v>
      </c>
      <c r="PZY186" s="12">
        <f>general_device_image.description</f>
        <v>0</v>
      </c>
      <c r="PZZ186" s="12">
        <f>general_device_image.description</f>
        <v>0</v>
      </c>
      <c r="QAA186" s="12">
        <f>general_device_image.description</f>
        <v>0</v>
      </c>
      <c r="QAB186" s="12">
        <f>general_device_image.description</f>
        <v>0</v>
      </c>
      <c r="QAC186" s="12">
        <f>general_device_image.description</f>
        <v>0</v>
      </c>
      <c r="QAD186" s="12">
        <f>general_device_image.description</f>
        <v>0</v>
      </c>
      <c r="QAE186" s="12">
        <f>general_device_image.description</f>
        <v>0</v>
      </c>
      <c r="QAF186" s="12">
        <f>general_device_image.description</f>
        <v>0</v>
      </c>
      <c r="QAG186" s="12">
        <f>general_device_image.description</f>
        <v>0</v>
      </c>
      <c r="QAH186" s="12">
        <f>general_device_image.description</f>
        <v>0</v>
      </c>
      <c r="QAI186" s="12">
        <f>general_device_image.description</f>
        <v>0</v>
      </c>
      <c r="QAJ186" s="12">
        <f>general_device_image.description</f>
        <v>0</v>
      </c>
      <c r="QAK186" s="12">
        <f>general_device_image.description</f>
        <v>0</v>
      </c>
      <c r="QAL186" s="12">
        <f>general_device_image.description</f>
        <v>0</v>
      </c>
      <c r="QAM186" s="12">
        <f>general_device_image.description</f>
        <v>0</v>
      </c>
      <c r="QAN186" s="12">
        <f>general_device_image.description</f>
        <v>0</v>
      </c>
      <c r="QAO186" s="12">
        <f>general_device_image.description</f>
        <v>0</v>
      </c>
      <c r="QAP186" s="12">
        <f>general_device_image.description</f>
        <v>0</v>
      </c>
      <c r="QAQ186" s="12">
        <f>general_device_image.description</f>
        <v>0</v>
      </c>
      <c r="QAR186" s="12">
        <f>general_device_image.description</f>
        <v>0</v>
      </c>
      <c r="QAS186" s="12">
        <f>general_device_image.description</f>
        <v>0</v>
      </c>
      <c r="QAT186" s="12">
        <f>general_device_image.description</f>
        <v>0</v>
      </c>
      <c r="QAU186" s="12">
        <f>general_device_image.description</f>
        <v>0</v>
      </c>
      <c r="QAV186" s="12">
        <f>general_device_image.description</f>
        <v>0</v>
      </c>
      <c r="QAW186" s="12">
        <f>general_device_image.description</f>
        <v>0</v>
      </c>
      <c r="QAX186" s="12">
        <f>general_device_image.description</f>
        <v>0</v>
      </c>
      <c r="QAY186" s="12">
        <f>general_device_image.description</f>
        <v>0</v>
      </c>
      <c r="QAZ186" s="12">
        <f>general_device_image.description</f>
        <v>0</v>
      </c>
      <c r="QBA186" s="12">
        <f>general_device_image.description</f>
        <v>0</v>
      </c>
      <c r="QBB186" s="12">
        <f>general_device_image.description</f>
        <v>0</v>
      </c>
      <c r="QBC186" s="12">
        <f>general_device_image.description</f>
        <v>0</v>
      </c>
      <c r="QBD186" s="12">
        <f>general_device_image.description</f>
        <v>0</v>
      </c>
      <c r="QBE186" s="12">
        <f>general_device_image.description</f>
        <v>0</v>
      </c>
      <c r="QBF186" s="12">
        <f>general_device_image.description</f>
        <v>0</v>
      </c>
      <c r="QBG186" s="12">
        <f>general_device_image.description</f>
        <v>0</v>
      </c>
      <c r="QBH186" s="12">
        <f>general_device_image.description</f>
        <v>0</v>
      </c>
      <c r="QBI186" s="12">
        <f>general_device_image.description</f>
        <v>0</v>
      </c>
      <c r="QBJ186" s="12">
        <f>general_device_image.description</f>
        <v>0</v>
      </c>
      <c r="QBK186" s="12">
        <f>general_device_image.description</f>
        <v>0</v>
      </c>
      <c r="QBL186" s="12">
        <f>general_device_image.description</f>
        <v>0</v>
      </c>
      <c r="QBM186" s="12">
        <f>general_device_image.description</f>
        <v>0</v>
      </c>
      <c r="QBN186" s="12">
        <f>general_device_image.description</f>
        <v>0</v>
      </c>
      <c r="QBO186" s="12">
        <f>general_device_image.description</f>
        <v>0</v>
      </c>
      <c r="QBP186" s="12">
        <f>general_device_image.description</f>
        <v>0</v>
      </c>
      <c r="QBQ186" s="12">
        <f>general_device_image.description</f>
        <v>0</v>
      </c>
      <c r="QBR186" s="12">
        <f>general_device_image.description</f>
        <v>0</v>
      </c>
      <c r="QBS186" s="12">
        <f>general_device_image.description</f>
        <v>0</v>
      </c>
      <c r="QBT186" s="12">
        <f>general_device_image.description</f>
        <v>0</v>
      </c>
      <c r="QBU186" s="12">
        <f>general_device_image.description</f>
        <v>0</v>
      </c>
      <c r="QBV186" s="12">
        <f>general_device_image.description</f>
        <v>0</v>
      </c>
      <c r="QBW186" s="12">
        <f>general_device_image.description</f>
        <v>0</v>
      </c>
      <c r="QBX186" s="12">
        <f>general_device_image.description</f>
        <v>0</v>
      </c>
      <c r="QBY186" s="12">
        <f>general_device_image.description</f>
        <v>0</v>
      </c>
      <c r="QBZ186" s="12">
        <f>general_device_image.description</f>
        <v>0</v>
      </c>
      <c r="QCA186" s="12">
        <f>general_device_image.description</f>
        <v>0</v>
      </c>
      <c r="QCB186" s="12">
        <f>general_device_image.description</f>
        <v>0</v>
      </c>
      <c r="QCC186" s="12">
        <f>general_device_image.description</f>
        <v>0</v>
      </c>
      <c r="QCD186" s="12">
        <f>general_device_image.description</f>
        <v>0</v>
      </c>
      <c r="QCE186" s="12">
        <f>general_device_image.description</f>
        <v>0</v>
      </c>
      <c r="QCF186" s="12">
        <f>general_device_image.description</f>
        <v>0</v>
      </c>
      <c r="QCG186" s="12">
        <f>general_device_image.description</f>
        <v>0</v>
      </c>
      <c r="QCH186" s="12">
        <f>general_device_image.description</f>
        <v>0</v>
      </c>
      <c r="QCI186" s="12">
        <f>general_device_image.description</f>
        <v>0</v>
      </c>
      <c r="QCJ186" s="12">
        <f>general_device_image.description</f>
        <v>0</v>
      </c>
      <c r="QCK186" s="12">
        <f>general_device_image.description</f>
        <v>0</v>
      </c>
      <c r="QCL186" s="12">
        <f>general_device_image.description</f>
        <v>0</v>
      </c>
      <c r="QCM186" s="12">
        <f>general_device_image.description</f>
        <v>0</v>
      </c>
      <c r="QCN186" s="12">
        <f>general_device_image.description</f>
        <v>0</v>
      </c>
      <c r="QCO186" s="12">
        <f>general_device_image.description</f>
        <v>0</v>
      </c>
      <c r="QCP186" s="12">
        <f>general_device_image.description</f>
        <v>0</v>
      </c>
      <c r="QCQ186" s="12">
        <f>general_device_image.description</f>
        <v>0</v>
      </c>
      <c r="QCR186" s="12">
        <f>general_device_image.description</f>
        <v>0</v>
      </c>
      <c r="QCS186" s="12">
        <f>general_device_image.description</f>
        <v>0</v>
      </c>
      <c r="QCT186" s="12">
        <f>general_device_image.description</f>
        <v>0</v>
      </c>
      <c r="QCU186" s="12">
        <f>general_device_image.description</f>
        <v>0</v>
      </c>
      <c r="QCV186" s="12">
        <f>general_device_image.description</f>
        <v>0</v>
      </c>
      <c r="QCW186" s="12">
        <f>general_device_image.description</f>
        <v>0</v>
      </c>
      <c r="QCX186" s="12">
        <f>general_device_image.description</f>
        <v>0</v>
      </c>
      <c r="QCY186" s="12">
        <f>general_device_image.description</f>
        <v>0</v>
      </c>
      <c r="QCZ186" s="12">
        <f>general_device_image.description</f>
        <v>0</v>
      </c>
      <c r="QDA186" s="12">
        <f>general_device_image.description</f>
        <v>0</v>
      </c>
      <c r="QDB186" s="12">
        <f>general_device_image.description</f>
        <v>0</v>
      </c>
      <c r="QDC186" s="12">
        <f>general_device_image.description</f>
        <v>0</v>
      </c>
      <c r="QDD186" s="12">
        <f>general_device_image.description</f>
        <v>0</v>
      </c>
      <c r="QDE186" s="12">
        <f>general_device_image.description</f>
        <v>0</v>
      </c>
      <c r="QDF186" s="12">
        <f>general_device_image.description</f>
        <v>0</v>
      </c>
      <c r="QDG186" s="12">
        <f>general_device_image.description</f>
        <v>0</v>
      </c>
      <c r="QDH186" s="12">
        <f>general_device_image.description</f>
        <v>0</v>
      </c>
      <c r="QDI186" s="12">
        <f>general_device_image.description</f>
        <v>0</v>
      </c>
      <c r="QDJ186" s="12">
        <f>general_device_image.description</f>
        <v>0</v>
      </c>
      <c r="QDK186" s="12">
        <f>general_device_image.description</f>
        <v>0</v>
      </c>
      <c r="QDL186" s="12">
        <f>general_device_image.description</f>
        <v>0</v>
      </c>
      <c r="QDM186" s="12">
        <f>general_device_image.description</f>
        <v>0</v>
      </c>
      <c r="QDN186" s="12">
        <f>general_device_image.description</f>
        <v>0</v>
      </c>
      <c r="QDO186" s="12">
        <f>general_device_image.description</f>
        <v>0</v>
      </c>
      <c r="QDP186" s="12">
        <f>general_device_image.description</f>
        <v>0</v>
      </c>
      <c r="QDQ186" s="12">
        <f>general_device_image.description</f>
        <v>0</v>
      </c>
      <c r="QDR186" s="12">
        <f>general_device_image.description</f>
        <v>0</v>
      </c>
      <c r="QDS186" s="12">
        <f>general_device_image.description</f>
        <v>0</v>
      </c>
      <c r="QDT186" s="12">
        <f>general_device_image.description</f>
        <v>0</v>
      </c>
      <c r="QDU186" s="12">
        <f>general_device_image.description</f>
        <v>0</v>
      </c>
      <c r="QDV186" s="12">
        <f>general_device_image.description</f>
        <v>0</v>
      </c>
      <c r="QDW186" s="12">
        <f>general_device_image.description</f>
        <v>0</v>
      </c>
      <c r="QDX186" s="12">
        <f>general_device_image.description</f>
        <v>0</v>
      </c>
      <c r="QDY186" s="12">
        <f>general_device_image.description</f>
        <v>0</v>
      </c>
      <c r="QDZ186" s="12">
        <f>general_device_image.description</f>
        <v>0</v>
      </c>
      <c r="QEA186" s="12">
        <f>general_device_image.description</f>
        <v>0</v>
      </c>
      <c r="QEB186" s="12">
        <f>general_device_image.description</f>
        <v>0</v>
      </c>
      <c r="QEC186" s="12">
        <f>general_device_image.description</f>
        <v>0</v>
      </c>
      <c r="QED186" s="12">
        <f>general_device_image.description</f>
        <v>0</v>
      </c>
      <c r="QEE186" s="12">
        <f>general_device_image.description</f>
        <v>0</v>
      </c>
      <c r="QEF186" s="12">
        <f>general_device_image.description</f>
        <v>0</v>
      </c>
      <c r="QEG186" s="12">
        <f>general_device_image.description</f>
        <v>0</v>
      </c>
      <c r="QEH186" s="12">
        <f>general_device_image.description</f>
        <v>0</v>
      </c>
      <c r="QEI186" s="12">
        <f>general_device_image.description</f>
        <v>0</v>
      </c>
      <c r="QEJ186" s="12">
        <f>general_device_image.description</f>
        <v>0</v>
      </c>
      <c r="QEK186" s="12">
        <f>general_device_image.description</f>
        <v>0</v>
      </c>
      <c r="QEL186" s="12">
        <f>general_device_image.description</f>
        <v>0</v>
      </c>
      <c r="QEM186" s="12">
        <f>general_device_image.description</f>
        <v>0</v>
      </c>
      <c r="QEN186" s="12">
        <f>general_device_image.description</f>
        <v>0</v>
      </c>
      <c r="QEO186" s="12">
        <f>general_device_image.description</f>
        <v>0</v>
      </c>
      <c r="QEP186" s="12">
        <f>general_device_image.description</f>
        <v>0</v>
      </c>
      <c r="QEQ186" s="12">
        <f>general_device_image.description</f>
        <v>0</v>
      </c>
      <c r="QER186" s="12">
        <f>general_device_image.description</f>
        <v>0</v>
      </c>
      <c r="QES186" s="12">
        <f>general_device_image.description</f>
        <v>0</v>
      </c>
      <c r="QET186" s="12">
        <f>general_device_image.description</f>
        <v>0</v>
      </c>
      <c r="QEU186" s="12">
        <f>general_device_image.description</f>
        <v>0</v>
      </c>
      <c r="QEV186" s="12">
        <f>general_device_image.description</f>
        <v>0</v>
      </c>
      <c r="QEW186" s="12">
        <f>general_device_image.description</f>
        <v>0</v>
      </c>
      <c r="QEX186" s="12">
        <f>general_device_image.description</f>
        <v>0</v>
      </c>
      <c r="QEY186" s="12">
        <f>general_device_image.description</f>
        <v>0</v>
      </c>
      <c r="QEZ186" s="12">
        <f>general_device_image.description</f>
        <v>0</v>
      </c>
      <c r="QFA186" s="12">
        <f>general_device_image.description</f>
        <v>0</v>
      </c>
      <c r="QFB186" s="12">
        <f>general_device_image.description</f>
        <v>0</v>
      </c>
      <c r="QFC186" s="12">
        <f>general_device_image.description</f>
        <v>0</v>
      </c>
      <c r="QFD186" s="12">
        <f>general_device_image.description</f>
        <v>0</v>
      </c>
      <c r="QFE186" s="12">
        <f>general_device_image.description</f>
        <v>0</v>
      </c>
      <c r="QFF186" s="12">
        <f>general_device_image.description</f>
        <v>0</v>
      </c>
      <c r="QFG186" s="12">
        <f>general_device_image.description</f>
        <v>0</v>
      </c>
      <c r="QFH186" s="12">
        <f>general_device_image.description</f>
        <v>0</v>
      </c>
      <c r="QFI186" s="12">
        <f>general_device_image.description</f>
        <v>0</v>
      </c>
      <c r="QFJ186" s="12">
        <f>general_device_image.description</f>
        <v>0</v>
      </c>
      <c r="QFK186" s="12">
        <f>general_device_image.description</f>
        <v>0</v>
      </c>
      <c r="QFL186" s="12">
        <f>general_device_image.description</f>
        <v>0</v>
      </c>
      <c r="QFM186" s="12">
        <f>general_device_image.description</f>
        <v>0</v>
      </c>
      <c r="QFN186" s="12">
        <f>general_device_image.description</f>
        <v>0</v>
      </c>
      <c r="QFO186" s="12">
        <f>general_device_image.description</f>
        <v>0</v>
      </c>
      <c r="QFP186" s="12">
        <f>general_device_image.description</f>
        <v>0</v>
      </c>
      <c r="QFQ186" s="12">
        <f>general_device_image.description</f>
        <v>0</v>
      </c>
      <c r="QFR186" s="12">
        <f>general_device_image.description</f>
        <v>0</v>
      </c>
      <c r="QFS186" s="12">
        <f>general_device_image.description</f>
        <v>0</v>
      </c>
      <c r="QFT186" s="12">
        <f>general_device_image.description</f>
        <v>0</v>
      </c>
      <c r="QFU186" s="12">
        <f>general_device_image.description</f>
        <v>0</v>
      </c>
      <c r="QFV186" s="12">
        <f>general_device_image.description</f>
        <v>0</v>
      </c>
      <c r="QFW186" s="12">
        <f>general_device_image.description</f>
        <v>0</v>
      </c>
      <c r="QFX186" s="12">
        <f>general_device_image.description</f>
        <v>0</v>
      </c>
      <c r="QFY186" s="12">
        <f>general_device_image.description</f>
        <v>0</v>
      </c>
      <c r="QFZ186" s="12">
        <f>general_device_image.description</f>
        <v>0</v>
      </c>
      <c r="QGA186" s="12">
        <f>general_device_image.description</f>
        <v>0</v>
      </c>
      <c r="QGB186" s="12">
        <f>general_device_image.description</f>
        <v>0</v>
      </c>
      <c r="QGC186" s="12">
        <f>general_device_image.description</f>
        <v>0</v>
      </c>
      <c r="QGD186" s="12">
        <f>general_device_image.description</f>
        <v>0</v>
      </c>
      <c r="QGE186" s="12">
        <f>general_device_image.description</f>
        <v>0</v>
      </c>
      <c r="QGF186" s="12">
        <f>general_device_image.description</f>
        <v>0</v>
      </c>
      <c r="QGG186" s="12">
        <f>general_device_image.description</f>
        <v>0</v>
      </c>
      <c r="QGH186" s="12">
        <f>general_device_image.description</f>
        <v>0</v>
      </c>
      <c r="QGI186" s="12">
        <f>general_device_image.description</f>
        <v>0</v>
      </c>
      <c r="QGJ186" s="12">
        <f>general_device_image.description</f>
        <v>0</v>
      </c>
      <c r="QGK186" s="12">
        <f>general_device_image.description</f>
        <v>0</v>
      </c>
      <c r="QGL186" s="12">
        <f>general_device_image.description</f>
        <v>0</v>
      </c>
      <c r="QGM186" s="12">
        <f>general_device_image.description</f>
        <v>0</v>
      </c>
      <c r="QGN186" s="12">
        <f>general_device_image.description</f>
        <v>0</v>
      </c>
      <c r="QGO186" s="12">
        <f>general_device_image.description</f>
        <v>0</v>
      </c>
      <c r="QGP186" s="12">
        <f>general_device_image.description</f>
        <v>0</v>
      </c>
      <c r="QGQ186" s="12">
        <f>general_device_image.description</f>
        <v>0</v>
      </c>
      <c r="QGR186" s="12">
        <f>general_device_image.description</f>
        <v>0</v>
      </c>
      <c r="QGS186" s="12">
        <f>general_device_image.description</f>
        <v>0</v>
      </c>
      <c r="QGT186" s="12">
        <f>general_device_image.description</f>
        <v>0</v>
      </c>
      <c r="QGU186" s="12">
        <f>general_device_image.description</f>
        <v>0</v>
      </c>
      <c r="QGV186" s="12">
        <f>general_device_image.description</f>
        <v>0</v>
      </c>
      <c r="QGW186" s="12">
        <f>general_device_image.description</f>
        <v>0</v>
      </c>
      <c r="QGX186" s="12">
        <f>general_device_image.description</f>
        <v>0</v>
      </c>
      <c r="QGY186" s="12">
        <f>general_device_image.description</f>
        <v>0</v>
      </c>
      <c r="QGZ186" s="12">
        <f>general_device_image.description</f>
        <v>0</v>
      </c>
      <c r="QHA186" s="12">
        <f>general_device_image.description</f>
        <v>0</v>
      </c>
      <c r="QHB186" s="12">
        <f>general_device_image.description</f>
        <v>0</v>
      </c>
      <c r="QHC186" s="12">
        <f>general_device_image.description</f>
        <v>0</v>
      </c>
      <c r="QHD186" s="12">
        <f>general_device_image.description</f>
        <v>0</v>
      </c>
      <c r="QHE186" s="12">
        <f>general_device_image.description</f>
        <v>0</v>
      </c>
      <c r="QHF186" s="12">
        <f>general_device_image.description</f>
        <v>0</v>
      </c>
      <c r="QHG186" s="12">
        <f>general_device_image.description</f>
        <v>0</v>
      </c>
      <c r="QHH186" s="12">
        <f>general_device_image.description</f>
        <v>0</v>
      </c>
      <c r="QHI186" s="12">
        <f>general_device_image.description</f>
        <v>0</v>
      </c>
      <c r="QHJ186" s="12">
        <f>general_device_image.description</f>
        <v>0</v>
      </c>
      <c r="QHK186" s="12">
        <f>general_device_image.description</f>
        <v>0</v>
      </c>
      <c r="QHL186" s="12">
        <f>general_device_image.description</f>
        <v>0</v>
      </c>
      <c r="QHM186" s="12">
        <f>general_device_image.description</f>
        <v>0</v>
      </c>
      <c r="QHN186" s="12">
        <f>general_device_image.description</f>
        <v>0</v>
      </c>
      <c r="QHO186" s="12">
        <f>general_device_image.description</f>
        <v>0</v>
      </c>
      <c r="QHP186" s="12">
        <f>general_device_image.description</f>
        <v>0</v>
      </c>
      <c r="QHQ186" s="12">
        <f>general_device_image.description</f>
        <v>0</v>
      </c>
      <c r="QHR186" s="12">
        <f>general_device_image.description</f>
        <v>0</v>
      </c>
      <c r="QHS186" s="12">
        <f>general_device_image.description</f>
        <v>0</v>
      </c>
      <c r="QHT186" s="12">
        <f>general_device_image.description</f>
        <v>0</v>
      </c>
      <c r="QHU186" s="12">
        <f>general_device_image.description</f>
        <v>0</v>
      </c>
      <c r="QHV186" s="12">
        <f>general_device_image.description</f>
        <v>0</v>
      </c>
      <c r="QHW186" s="12">
        <f>general_device_image.description</f>
        <v>0</v>
      </c>
      <c r="QHX186" s="12">
        <f>general_device_image.description</f>
        <v>0</v>
      </c>
      <c r="QHY186" s="12">
        <f>general_device_image.description</f>
        <v>0</v>
      </c>
      <c r="QHZ186" s="12">
        <f>general_device_image.description</f>
        <v>0</v>
      </c>
      <c r="QIA186" s="12">
        <f>general_device_image.description</f>
        <v>0</v>
      </c>
      <c r="QIB186" s="12">
        <f>general_device_image.description</f>
        <v>0</v>
      </c>
      <c r="QIC186" s="12">
        <f>general_device_image.description</f>
        <v>0</v>
      </c>
      <c r="QID186" s="12">
        <f>general_device_image.description</f>
        <v>0</v>
      </c>
      <c r="QIE186" s="12">
        <f>general_device_image.description</f>
        <v>0</v>
      </c>
      <c r="QIF186" s="12">
        <f>general_device_image.description</f>
        <v>0</v>
      </c>
      <c r="QIG186" s="12">
        <f>general_device_image.description</f>
        <v>0</v>
      </c>
      <c r="QIH186" s="12">
        <f>general_device_image.description</f>
        <v>0</v>
      </c>
      <c r="QII186" s="12">
        <f>general_device_image.description</f>
        <v>0</v>
      </c>
      <c r="QIJ186" s="12">
        <f>general_device_image.description</f>
        <v>0</v>
      </c>
      <c r="QIK186" s="12">
        <f>general_device_image.description</f>
        <v>0</v>
      </c>
      <c r="QIL186" s="12">
        <f>general_device_image.description</f>
        <v>0</v>
      </c>
      <c r="QIM186" s="12">
        <f>general_device_image.description</f>
        <v>0</v>
      </c>
      <c r="QIN186" s="12">
        <f>general_device_image.description</f>
        <v>0</v>
      </c>
      <c r="QIO186" s="12">
        <f>general_device_image.description</f>
        <v>0</v>
      </c>
      <c r="QIP186" s="12">
        <f>general_device_image.description</f>
        <v>0</v>
      </c>
      <c r="QIQ186" s="12">
        <f>general_device_image.description</f>
        <v>0</v>
      </c>
      <c r="QIR186" s="12">
        <f>general_device_image.description</f>
        <v>0</v>
      </c>
      <c r="QIS186" s="12">
        <f>general_device_image.description</f>
        <v>0</v>
      </c>
      <c r="QIT186" s="12">
        <f>general_device_image.description</f>
        <v>0</v>
      </c>
      <c r="QIU186" s="12">
        <f>general_device_image.description</f>
        <v>0</v>
      </c>
      <c r="QIV186" s="12">
        <f>general_device_image.description</f>
        <v>0</v>
      </c>
      <c r="QIW186" s="12">
        <f>general_device_image.description</f>
        <v>0</v>
      </c>
      <c r="QIX186" s="12">
        <f>general_device_image.description</f>
        <v>0</v>
      </c>
      <c r="QIY186" s="12">
        <f>general_device_image.description</f>
        <v>0</v>
      </c>
      <c r="QIZ186" s="12">
        <f>general_device_image.description</f>
        <v>0</v>
      </c>
      <c r="QJA186" s="12">
        <f>general_device_image.description</f>
        <v>0</v>
      </c>
      <c r="QJB186" s="12">
        <f>general_device_image.description</f>
        <v>0</v>
      </c>
      <c r="QJC186" s="12">
        <f>general_device_image.description</f>
        <v>0</v>
      </c>
      <c r="QJD186" s="12">
        <f>general_device_image.description</f>
        <v>0</v>
      </c>
      <c r="QJE186" s="12">
        <f>general_device_image.description</f>
        <v>0</v>
      </c>
      <c r="QJF186" s="12">
        <f>general_device_image.description</f>
        <v>0</v>
      </c>
      <c r="QJG186" s="12">
        <f>general_device_image.description</f>
        <v>0</v>
      </c>
      <c r="QJH186" s="12">
        <f>general_device_image.description</f>
        <v>0</v>
      </c>
      <c r="QJI186" s="12">
        <f>general_device_image.description</f>
        <v>0</v>
      </c>
      <c r="QJJ186" s="12">
        <f>general_device_image.description</f>
        <v>0</v>
      </c>
      <c r="QJK186" s="12">
        <f>general_device_image.description</f>
        <v>0</v>
      </c>
      <c r="QJL186" s="12">
        <f>general_device_image.description</f>
        <v>0</v>
      </c>
      <c r="QJM186" s="12">
        <f>general_device_image.description</f>
        <v>0</v>
      </c>
      <c r="QJN186" s="12">
        <f>general_device_image.description</f>
        <v>0</v>
      </c>
      <c r="QJO186" s="12">
        <f>general_device_image.description</f>
        <v>0</v>
      </c>
      <c r="QJP186" s="12">
        <f>general_device_image.description</f>
        <v>0</v>
      </c>
      <c r="QJQ186" s="12">
        <f>general_device_image.description</f>
        <v>0</v>
      </c>
      <c r="QJR186" s="12">
        <f>general_device_image.description</f>
        <v>0</v>
      </c>
      <c r="QJS186" s="12">
        <f>general_device_image.description</f>
        <v>0</v>
      </c>
      <c r="QJT186" s="12">
        <f>general_device_image.description</f>
        <v>0</v>
      </c>
      <c r="QJU186" s="12">
        <f>general_device_image.description</f>
        <v>0</v>
      </c>
      <c r="QJV186" s="12">
        <f>general_device_image.description</f>
        <v>0</v>
      </c>
      <c r="QJW186" s="12">
        <f>general_device_image.description</f>
        <v>0</v>
      </c>
      <c r="QJX186" s="12">
        <f>general_device_image.description</f>
        <v>0</v>
      </c>
      <c r="QJY186" s="12">
        <f>general_device_image.description</f>
        <v>0</v>
      </c>
      <c r="QJZ186" s="12">
        <f>general_device_image.description</f>
        <v>0</v>
      </c>
      <c r="QKA186" s="12">
        <f>general_device_image.description</f>
        <v>0</v>
      </c>
      <c r="QKB186" s="12">
        <f>general_device_image.description</f>
        <v>0</v>
      </c>
      <c r="QKC186" s="12">
        <f>general_device_image.description</f>
        <v>0</v>
      </c>
      <c r="QKD186" s="12">
        <f>general_device_image.description</f>
        <v>0</v>
      </c>
      <c r="QKE186" s="12">
        <f>general_device_image.description</f>
        <v>0</v>
      </c>
      <c r="QKF186" s="12">
        <f>general_device_image.description</f>
        <v>0</v>
      </c>
      <c r="QKG186" s="12">
        <f>general_device_image.description</f>
        <v>0</v>
      </c>
      <c r="QKH186" s="12">
        <f>general_device_image.description</f>
        <v>0</v>
      </c>
      <c r="QKI186" s="12">
        <f>general_device_image.description</f>
        <v>0</v>
      </c>
      <c r="QKJ186" s="12">
        <f>general_device_image.description</f>
        <v>0</v>
      </c>
      <c r="QKK186" s="12">
        <f>general_device_image.description</f>
        <v>0</v>
      </c>
      <c r="QKL186" s="12">
        <f>general_device_image.description</f>
        <v>0</v>
      </c>
      <c r="QKM186" s="12">
        <f>general_device_image.description</f>
        <v>0</v>
      </c>
      <c r="QKN186" s="12">
        <f>general_device_image.description</f>
        <v>0</v>
      </c>
      <c r="QKO186" s="12">
        <f>general_device_image.description</f>
        <v>0</v>
      </c>
      <c r="QKP186" s="12">
        <f>general_device_image.description</f>
        <v>0</v>
      </c>
      <c r="QKQ186" s="12">
        <f>general_device_image.description</f>
        <v>0</v>
      </c>
      <c r="QKR186" s="12">
        <f>general_device_image.description</f>
        <v>0</v>
      </c>
      <c r="QKS186" s="12">
        <f>general_device_image.description</f>
        <v>0</v>
      </c>
      <c r="QKT186" s="12">
        <f>general_device_image.description</f>
        <v>0</v>
      </c>
      <c r="QKU186" s="12">
        <f>general_device_image.description</f>
        <v>0</v>
      </c>
      <c r="QKV186" s="12">
        <f>general_device_image.description</f>
        <v>0</v>
      </c>
      <c r="QKW186" s="12">
        <f>general_device_image.description</f>
        <v>0</v>
      </c>
      <c r="QKX186" s="12">
        <f>general_device_image.description</f>
        <v>0</v>
      </c>
      <c r="QKY186" s="12">
        <f>general_device_image.description</f>
        <v>0</v>
      </c>
      <c r="QKZ186" s="12">
        <f>general_device_image.description</f>
        <v>0</v>
      </c>
      <c r="QLA186" s="12">
        <f>general_device_image.description</f>
        <v>0</v>
      </c>
      <c r="QLB186" s="12">
        <f>general_device_image.description</f>
        <v>0</v>
      </c>
      <c r="QLC186" s="12">
        <f>general_device_image.description</f>
        <v>0</v>
      </c>
      <c r="QLD186" s="12">
        <f>general_device_image.description</f>
        <v>0</v>
      </c>
      <c r="QLE186" s="12">
        <f>general_device_image.description</f>
        <v>0</v>
      </c>
      <c r="QLF186" s="12">
        <f>general_device_image.description</f>
        <v>0</v>
      </c>
      <c r="QLG186" s="12">
        <f>general_device_image.description</f>
        <v>0</v>
      </c>
      <c r="QLH186" s="12">
        <f>general_device_image.description</f>
        <v>0</v>
      </c>
      <c r="QLI186" s="12">
        <f>general_device_image.description</f>
        <v>0</v>
      </c>
      <c r="QLJ186" s="12">
        <f>general_device_image.description</f>
        <v>0</v>
      </c>
      <c r="QLK186" s="12">
        <f>general_device_image.description</f>
        <v>0</v>
      </c>
      <c r="QLL186" s="12">
        <f>general_device_image.description</f>
        <v>0</v>
      </c>
      <c r="QLM186" s="12">
        <f>general_device_image.description</f>
        <v>0</v>
      </c>
      <c r="QLN186" s="12">
        <f>general_device_image.description</f>
        <v>0</v>
      </c>
      <c r="QLO186" s="12">
        <f>general_device_image.description</f>
        <v>0</v>
      </c>
      <c r="QLP186" s="12">
        <f>general_device_image.description</f>
        <v>0</v>
      </c>
      <c r="QLQ186" s="12">
        <f>general_device_image.description</f>
        <v>0</v>
      </c>
      <c r="QLR186" s="12">
        <f>general_device_image.description</f>
        <v>0</v>
      </c>
      <c r="QLS186" s="12">
        <f>general_device_image.description</f>
        <v>0</v>
      </c>
      <c r="QLT186" s="12">
        <f>general_device_image.description</f>
        <v>0</v>
      </c>
      <c r="QLU186" s="12">
        <f>general_device_image.description</f>
        <v>0</v>
      </c>
      <c r="QLV186" s="12">
        <f>general_device_image.description</f>
        <v>0</v>
      </c>
      <c r="QLW186" s="12">
        <f>general_device_image.description</f>
        <v>0</v>
      </c>
      <c r="QLX186" s="12">
        <f>general_device_image.description</f>
        <v>0</v>
      </c>
      <c r="QLY186" s="12">
        <f>general_device_image.description</f>
        <v>0</v>
      </c>
      <c r="QLZ186" s="12">
        <f>general_device_image.description</f>
        <v>0</v>
      </c>
      <c r="QMA186" s="12">
        <f>general_device_image.description</f>
        <v>0</v>
      </c>
      <c r="QMB186" s="12">
        <f>general_device_image.description</f>
        <v>0</v>
      </c>
      <c r="QMC186" s="12">
        <f>general_device_image.description</f>
        <v>0</v>
      </c>
      <c r="QMD186" s="12">
        <f>general_device_image.description</f>
        <v>0</v>
      </c>
      <c r="QME186" s="12">
        <f>general_device_image.description</f>
        <v>0</v>
      </c>
      <c r="QMF186" s="12">
        <f>general_device_image.description</f>
        <v>0</v>
      </c>
      <c r="QMG186" s="12">
        <f>general_device_image.description</f>
        <v>0</v>
      </c>
      <c r="QMH186" s="12">
        <f>general_device_image.description</f>
        <v>0</v>
      </c>
      <c r="QMI186" s="12">
        <f>general_device_image.description</f>
        <v>0</v>
      </c>
      <c r="QMJ186" s="12">
        <f>general_device_image.description</f>
        <v>0</v>
      </c>
      <c r="QMK186" s="12">
        <f>general_device_image.description</f>
        <v>0</v>
      </c>
      <c r="QML186" s="12">
        <f>general_device_image.description</f>
        <v>0</v>
      </c>
      <c r="QMM186" s="12">
        <f>general_device_image.description</f>
        <v>0</v>
      </c>
      <c r="QMN186" s="12">
        <f>general_device_image.description</f>
        <v>0</v>
      </c>
      <c r="QMO186" s="12">
        <f>general_device_image.description</f>
        <v>0</v>
      </c>
      <c r="QMP186" s="12">
        <f>general_device_image.description</f>
        <v>0</v>
      </c>
      <c r="QMQ186" s="12">
        <f>general_device_image.description</f>
        <v>0</v>
      </c>
      <c r="QMR186" s="12">
        <f>general_device_image.description</f>
        <v>0</v>
      </c>
      <c r="QMS186" s="12">
        <f>general_device_image.description</f>
        <v>0</v>
      </c>
      <c r="QMT186" s="12">
        <f>general_device_image.description</f>
        <v>0</v>
      </c>
      <c r="QMU186" s="12">
        <f>general_device_image.description</f>
        <v>0</v>
      </c>
      <c r="QMV186" s="12">
        <f>general_device_image.description</f>
        <v>0</v>
      </c>
      <c r="QMW186" s="12">
        <f>general_device_image.description</f>
        <v>0</v>
      </c>
      <c r="QMX186" s="12">
        <f>general_device_image.description</f>
        <v>0</v>
      </c>
      <c r="QMY186" s="12">
        <f>general_device_image.description</f>
        <v>0</v>
      </c>
      <c r="QMZ186" s="12">
        <f>general_device_image.description</f>
        <v>0</v>
      </c>
      <c r="QNA186" s="12">
        <f>general_device_image.description</f>
        <v>0</v>
      </c>
      <c r="QNB186" s="12">
        <f>general_device_image.description</f>
        <v>0</v>
      </c>
      <c r="QNC186" s="12">
        <f>general_device_image.description</f>
        <v>0</v>
      </c>
      <c r="QND186" s="12">
        <f>general_device_image.description</f>
        <v>0</v>
      </c>
      <c r="QNE186" s="12">
        <f>general_device_image.description</f>
        <v>0</v>
      </c>
      <c r="QNF186" s="12">
        <f>general_device_image.description</f>
        <v>0</v>
      </c>
      <c r="QNG186" s="12">
        <f>general_device_image.description</f>
        <v>0</v>
      </c>
      <c r="QNH186" s="12">
        <f>general_device_image.description</f>
        <v>0</v>
      </c>
      <c r="QNI186" s="12">
        <f>general_device_image.description</f>
        <v>0</v>
      </c>
      <c r="QNJ186" s="12">
        <f>general_device_image.description</f>
        <v>0</v>
      </c>
      <c r="QNK186" s="12">
        <f>general_device_image.description</f>
        <v>0</v>
      </c>
      <c r="QNL186" s="12">
        <f>general_device_image.description</f>
        <v>0</v>
      </c>
      <c r="QNM186" s="12">
        <f>general_device_image.description</f>
        <v>0</v>
      </c>
      <c r="QNN186" s="12">
        <f>general_device_image.description</f>
        <v>0</v>
      </c>
      <c r="QNO186" s="12">
        <f>general_device_image.description</f>
        <v>0</v>
      </c>
      <c r="QNP186" s="12">
        <f>general_device_image.description</f>
        <v>0</v>
      </c>
      <c r="QNQ186" s="12">
        <f>general_device_image.description</f>
        <v>0</v>
      </c>
      <c r="QNR186" s="12">
        <f>general_device_image.description</f>
        <v>0</v>
      </c>
      <c r="QNS186" s="12">
        <f>general_device_image.description</f>
        <v>0</v>
      </c>
      <c r="QNT186" s="12">
        <f>general_device_image.description</f>
        <v>0</v>
      </c>
      <c r="QNU186" s="12">
        <f>general_device_image.description</f>
        <v>0</v>
      </c>
      <c r="QNV186" s="12">
        <f>general_device_image.description</f>
        <v>0</v>
      </c>
      <c r="QNW186" s="12">
        <f>general_device_image.description</f>
        <v>0</v>
      </c>
      <c r="QNX186" s="12">
        <f>general_device_image.description</f>
        <v>0</v>
      </c>
      <c r="QNY186" s="12">
        <f>general_device_image.description</f>
        <v>0</v>
      </c>
      <c r="QNZ186" s="12">
        <f>general_device_image.description</f>
        <v>0</v>
      </c>
      <c r="QOA186" s="12">
        <f>general_device_image.description</f>
        <v>0</v>
      </c>
      <c r="QOB186" s="12">
        <f>general_device_image.description</f>
        <v>0</v>
      </c>
      <c r="QOC186" s="12">
        <f>general_device_image.description</f>
        <v>0</v>
      </c>
      <c r="QOD186" s="12">
        <f>general_device_image.description</f>
        <v>0</v>
      </c>
      <c r="QOE186" s="12">
        <f>general_device_image.description</f>
        <v>0</v>
      </c>
      <c r="QOF186" s="12">
        <f>general_device_image.description</f>
        <v>0</v>
      </c>
      <c r="QOG186" s="12">
        <f>general_device_image.description</f>
        <v>0</v>
      </c>
      <c r="QOH186" s="12">
        <f>general_device_image.description</f>
        <v>0</v>
      </c>
      <c r="QOI186" s="12">
        <f>general_device_image.description</f>
        <v>0</v>
      </c>
      <c r="QOJ186" s="12">
        <f>general_device_image.description</f>
        <v>0</v>
      </c>
      <c r="QOK186" s="12">
        <f>general_device_image.description</f>
        <v>0</v>
      </c>
      <c r="QOL186" s="12">
        <f>general_device_image.description</f>
        <v>0</v>
      </c>
      <c r="QOM186" s="12">
        <f>general_device_image.description</f>
        <v>0</v>
      </c>
      <c r="QON186" s="12">
        <f>general_device_image.description</f>
        <v>0</v>
      </c>
      <c r="QOO186" s="12">
        <f>general_device_image.description</f>
        <v>0</v>
      </c>
      <c r="QOP186" s="12">
        <f>general_device_image.description</f>
        <v>0</v>
      </c>
      <c r="QOQ186" s="12">
        <f>general_device_image.description</f>
        <v>0</v>
      </c>
      <c r="QOR186" s="12">
        <f>general_device_image.description</f>
        <v>0</v>
      </c>
      <c r="QOS186" s="12">
        <f>general_device_image.description</f>
        <v>0</v>
      </c>
      <c r="QOT186" s="12">
        <f>general_device_image.description</f>
        <v>0</v>
      </c>
      <c r="QOU186" s="12">
        <f>general_device_image.description</f>
        <v>0</v>
      </c>
      <c r="QOV186" s="12">
        <f>general_device_image.description</f>
        <v>0</v>
      </c>
      <c r="QOW186" s="12">
        <f>general_device_image.description</f>
        <v>0</v>
      </c>
      <c r="QOX186" s="12">
        <f>general_device_image.description</f>
        <v>0</v>
      </c>
      <c r="QOY186" s="12">
        <f>general_device_image.description</f>
        <v>0</v>
      </c>
      <c r="QOZ186" s="12">
        <f>general_device_image.description</f>
        <v>0</v>
      </c>
      <c r="QPA186" s="12">
        <f>general_device_image.description</f>
        <v>0</v>
      </c>
      <c r="QPB186" s="12">
        <f>general_device_image.description</f>
        <v>0</v>
      </c>
      <c r="QPC186" s="12">
        <f>general_device_image.description</f>
        <v>0</v>
      </c>
      <c r="QPD186" s="12">
        <f>general_device_image.description</f>
        <v>0</v>
      </c>
      <c r="QPE186" s="12">
        <f>general_device_image.description</f>
        <v>0</v>
      </c>
      <c r="QPF186" s="12">
        <f>general_device_image.description</f>
        <v>0</v>
      </c>
      <c r="QPG186" s="12">
        <f>general_device_image.description</f>
        <v>0</v>
      </c>
      <c r="QPH186" s="12">
        <f>general_device_image.description</f>
        <v>0</v>
      </c>
      <c r="QPI186" s="12">
        <f>general_device_image.description</f>
        <v>0</v>
      </c>
      <c r="QPJ186" s="12">
        <f>general_device_image.description</f>
        <v>0</v>
      </c>
      <c r="QPK186" s="12">
        <f>general_device_image.description</f>
        <v>0</v>
      </c>
      <c r="QPL186" s="12">
        <f>general_device_image.description</f>
        <v>0</v>
      </c>
      <c r="QPM186" s="12">
        <f>general_device_image.description</f>
        <v>0</v>
      </c>
      <c r="QPN186" s="12">
        <f>general_device_image.description</f>
        <v>0</v>
      </c>
      <c r="QPO186" s="12">
        <f>general_device_image.description</f>
        <v>0</v>
      </c>
      <c r="QPP186" s="12">
        <f>general_device_image.description</f>
        <v>0</v>
      </c>
      <c r="QPQ186" s="12">
        <f>general_device_image.description</f>
        <v>0</v>
      </c>
      <c r="QPR186" s="12">
        <f>general_device_image.description</f>
        <v>0</v>
      </c>
      <c r="QPS186" s="12">
        <f>general_device_image.description</f>
        <v>0</v>
      </c>
      <c r="QPT186" s="12">
        <f>general_device_image.description</f>
        <v>0</v>
      </c>
      <c r="QPU186" s="12">
        <f>general_device_image.description</f>
        <v>0</v>
      </c>
      <c r="QPV186" s="12">
        <f>general_device_image.description</f>
        <v>0</v>
      </c>
      <c r="QPW186" s="12">
        <f>general_device_image.description</f>
        <v>0</v>
      </c>
      <c r="QPX186" s="12">
        <f>general_device_image.description</f>
        <v>0</v>
      </c>
      <c r="QPY186" s="12">
        <f>general_device_image.description</f>
        <v>0</v>
      </c>
      <c r="QPZ186" s="12">
        <f>general_device_image.description</f>
        <v>0</v>
      </c>
      <c r="QQA186" s="12">
        <f>general_device_image.description</f>
        <v>0</v>
      </c>
      <c r="QQB186" s="12">
        <f>general_device_image.description</f>
        <v>0</v>
      </c>
      <c r="QQC186" s="12">
        <f>general_device_image.description</f>
        <v>0</v>
      </c>
      <c r="QQD186" s="12">
        <f>general_device_image.description</f>
        <v>0</v>
      </c>
      <c r="QQE186" s="12">
        <f>general_device_image.description</f>
        <v>0</v>
      </c>
      <c r="QQF186" s="12">
        <f>general_device_image.description</f>
        <v>0</v>
      </c>
      <c r="QQG186" s="12">
        <f>general_device_image.description</f>
        <v>0</v>
      </c>
      <c r="QQH186" s="12">
        <f>general_device_image.description</f>
        <v>0</v>
      </c>
      <c r="QQI186" s="12">
        <f>general_device_image.description</f>
        <v>0</v>
      </c>
      <c r="QQJ186" s="12">
        <f>general_device_image.description</f>
        <v>0</v>
      </c>
      <c r="QQK186" s="12">
        <f>general_device_image.description</f>
        <v>0</v>
      </c>
      <c r="QQL186" s="12">
        <f>general_device_image.description</f>
        <v>0</v>
      </c>
      <c r="QQM186" s="12">
        <f>general_device_image.description</f>
        <v>0</v>
      </c>
      <c r="QQN186" s="12">
        <f>general_device_image.description</f>
        <v>0</v>
      </c>
      <c r="QQO186" s="12">
        <f>general_device_image.description</f>
        <v>0</v>
      </c>
      <c r="QQP186" s="12">
        <f>general_device_image.description</f>
        <v>0</v>
      </c>
      <c r="QQQ186" s="12">
        <f>general_device_image.description</f>
        <v>0</v>
      </c>
      <c r="QQR186" s="12">
        <f>general_device_image.description</f>
        <v>0</v>
      </c>
      <c r="QQS186" s="12">
        <f>general_device_image.description</f>
        <v>0</v>
      </c>
      <c r="QQT186" s="12">
        <f>general_device_image.description</f>
        <v>0</v>
      </c>
      <c r="QQU186" s="12">
        <f>general_device_image.description</f>
        <v>0</v>
      </c>
      <c r="QQV186" s="12">
        <f>general_device_image.description</f>
        <v>0</v>
      </c>
      <c r="QQW186" s="12">
        <f>general_device_image.description</f>
        <v>0</v>
      </c>
      <c r="QQX186" s="12">
        <f>general_device_image.description</f>
        <v>0</v>
      </c>
      <c r="QQY186" s="12">
        <f>general_device_image.description</f>
        <v>0</v>
      </c>
      <c r="QQZ186" s="12">
        <f>general_device_image.description</f>
        <v>0</v>
      </c>
      <c r="QRA186" s="12">
        <f>general_device_image.description</f>
        <v>0</v>
      </c>
      <c r="QRB186" s="12">
        <f>general_device_image.description</f>
        <v>0</v>
      </c>
      <c r="QRC186" s="12">
        <f>general_device_image.description</f>
        <v>0</v>
      </c>
      <c r="QRD186" s="12">
        <f>general_device_image.description</f>
        <v>0</v>
      </c>
      <c r="QRE186" s="12">
        <f>general_device_image.description</f>
        <v>0</v>
      </c>
      <c r="QRF186" s="12">
        <f>general_device_image.description</f>
        <v>0</v>
      </c>
      <c r="QRG186" s="12">
        <f>general_device_image.description</f>
        <v>0</v>
      </c>
      <c r="QRH186" s="12">
        <f>general_device_image.description</f>
        <v>0</v>
      </c>
      <c r="QRI186" s="12">
        <f>general_device_image.description</f>
        <v>0</v>
      </c>
      <c r="QRJ186" s="12">
        <f>general_device_image.description</f>
        <v>0</v>
      </c>
      <c r="QRK186" s="12">
        <f>general_device_image.description</f>
        <v>0</v>
      </c>
      <c r="QRL186" s="12">
        <f>general_device_image.description</f>
        <v>0</v>
      </c>
      <c r="QRM186" s="12">
        <f>general_device_image.description</f>
        <v>0</v>
      </c>
      <c r="QRN186" s="12">
        <f>general_device_image.description</f>
        <v>0</v>
      </c>
      <c r="QRO186" s="12">
        <f>general_device_image.description</f>
        <v>0</v>
      </c>
      <c r="QRP186" s="12">
        <f>general_device_image.description</f>
        <v>0</v>
      </c>
      <c r="QRQ186" s="12">
        <f>general_device_image.description</f>
        <v>0</v>
      </c>
      <c r="QRR186" s="12">
        <f>general_device_image.description</f>
        <v>0</v>
      </c>
      <c r="QRS186" s="12">
        <f>general_device_image.description</f>
        <v>0</v>
      </c>
      <c r="QRT186" s="12">
        <f>general_device_image.description</f>
        <v>0</v>
      </c>
      <c r="QRU186" s="12">
        <f>general_device_image.description</f>
        <v>0</v>
      </c>
      <c r="QRV186" s="12">
        <f>general_device_image.description</f>
        <v>0</v>
      </c>
      <c r="QRW186" s="12">
        <f>general_device_image.description</f>
        <v>0</v>
      </c>
      <c r="QRX186" s="12">
        <f>general_device_image.description</f>
        <v>0</v>
      </c>
      <c r="QRY186" s="12">
        <f>general_device_image.description</f>
        <v>0</v>
      </c>
      <c r="QRZ186" s="12">
        <f>general_device_image.description</f>
        <v>0</v>
      </c>
      <c r="QSA186" s="12">
        <f>general_device_image.description</f>
        <v>0</v>
      </c>
      <c r="QSB186" s="12">
        <f>general_device_image.description</f>
        <v>0</v>
      </c>
      <c r="QSC186" s="12">
        <f>general_device_image.description</f>
        <v>0</v>
      </c>
      <c r="QSD186" s="12">
        <f>general_device_image.description</f>
        <v>0</v>
      </c>
      <c r="QSE186" s="12">
        <f>general_device_image.description</f>
        <v>0</v>
      </c>
      <c r="QSF186" s="12">
        <f>general_device_image.description</f>
        <v>0</v>
      </c>
      <c r="QSG186" s="12">
        <f>general_device_image.description</f>
        <v>0</v>
      </c>
      <c r="QSH186" s="12">
        <f>general_device_image.description</f>
        <v>0</v>
      </c>
      <c r="QSI186" s="12">
        <f>general_device_image.description</f>
        <v>0</v>
      </c>
      <c r="QSJ186" s="12">
        <f>general_device_image.description</f>
        <v>0</v>
      </c>
      <c r="QSK186" s="12">
        <f>general_device_image.description</f>
        <v>0</v>
      </c>
      <c r="QSL186" s="12">
        <f>general_device_image.description</f>
        <v>0</v>
      </c>
      <c r="QSM186" s="12">
        <f>general_device_image.description</f>
        <v>0</v>
      </c>
      <c r="QSN186" s="12">
        <f>general_device_image.description</f>
        <v>0</v>
      </c>
      <c r="QSO186" s="12">
        <f>general_device_image.description</f>
        <v>0</v>
      </c>
      <c r="QSP186" s="12">
        <f>general_device_image.description</f>
        <v>0</v>
      </c>
      <c r="QSQ186" s="12">
        <f>general_device_image.description</f>
        <v>0</v>
      </c>
      <c r="QSR186" s="12">
        <f>general_device_image.description</f>
        <v>0</v>
      </c>
      <c r="QSS186" s="12">
        <f>general_device_image.description</f>
        <v>0</v>
      </c>
      <c r="QST186" s="12">
        <f>general_device_image.description</f>
        <v>0</v>
      </c>
      <c r="QSU186" s="12">
        <f>general_device_image.description</f>
        <v>0</v>
      </c>
      <c r="QSV186" s="12">
        <f>general_device_image.description</f>
        <v>0</v>
      </c>
      <c r="QSW186" s="12">
        <f>general_device_image.description</f>
        <v>0</v>
      </c>
      <c r="QSX186" s="12">
        <f>general_device_image.description</f>
        <v>0</v>
      </c>
      <c r="QSY186" s="12">
        <f>general_device_image.description</f>
        <v>0</v>
      </c>
      <c r="QSZ186" s="12">
        <f>general_device_image.description</f>
        <v>0</v>
      </c>
      <c r="QTA186" s="12">
        <f>general_device_image.description</f>
        <v>0</v>
      </c>
      <c r="QTB186" s="12">
        <f>general_device_image.description</f>
        <v>0</v>
      </c>
      <c r="QTC186" s="12">
        <f>general_device_image.description</f>
        <v>0</v>
      </c>
      <c r="QTD186" s="12">
        <f>general_device_image.description</f>
        <v>0</v>
      </c>
      <c r="QTE186" s="12">
        <f>general_device_image.description</f>
        <v>0</v>
      </c>
      <c r="QTF186" s="12">
        <f>general_device_image.description</f>
        <v>0</v>
      </c>
      <c r="QTG186" s="12">
        <f>general_device_image.description</f>
        <v>0</v>
      </c>
      <c r="QTH186" s="12">
        <f>general_device_image.description</f>
        <v>0</v>
      </c>
      <c r="QTI186" s="12">
        <f>general_device_image.description</f>
        <v>0</v>
      </c>
      <c r="QTJ186" s="12">
        <f>general_device_image.description</f>
        <v>0</v>
      </c>
      <c r="QTK186" s="12">
        <f>general_device_image.description</f>
        <v>0</v>
      </c>
      <c r="QTL186" s="12">
        <f>general_device_image.description</f>
        <v>0</v>
      </c>
      <c r="QTM186" s="12">
        <f>general_device_image.description</f>
        <v>0</v>
      </c>
      <c r="QTN186" s="12">
        <f>general_device_image.description</f>
        <v>0</v>
      </c>
      <c r="QTO186" s="12">
        <f>general_device_image.description</f>
        <v>0</v>
      </c>
      <c r="QTP186" s="12">
        <f>general_device_image.description</f>
        <v>0</v>
      </c>
      <c r="QTQ186" s="12">
        <f>general_device_image.description</f>
        <v>0</v>
      </c>
      <c r="QTR186" s="12">
        <f>general_device_image.description</f>
        <v>0</v>
      </c>
      <c r="QTS186" s="12">
        <f>general_device_image.description</f>
        <v>0</v>
      </c>
      <c r="QTT186" s="12">
        <f>general_device_image.description</f>
        <v>0</v>
      </c>
      <c r="QTU186" s="12">
        <f>general_device_image.description</f>
        <v>0</v>
      </c>
      <c r="QTV186" s="12">
        <f>general_device_image.description</f>
        <v>0</v>
      </c>
      <c r="QTW186" s="12">
        <f>general_device_image.description</f>
        <v>0</v>
      </c>
      <c r="QTX186" s="12">
        <f>general_device_image.description</f>
        <v>0</v>
      </c>
      <c r="QTY186" s="12">
        <f>general_device_image.description</f>
        <v>0</v>
      </c>
      <c r="QTZ186" s="12">
        <f>general_device_image.description</f>
        <v>0</v>
      </c>
      <c r="QUA186" s="12">
        <f>general_device_image.description</f>
        <v>0</v>
      </c>
      <c r="QUB186" s="12">
        <f>general_device_image.description</f>
        <v>0</v>
      </c>
      <c r="QUC186" s="12">
        <f>general_device_image.description</f>
        <v>0</v>
      </c>
      <c r="QUD186" s="12">
        <f>general_device_image.description</f>
        <v>0</v>
      </c>
      <c r="QUE186" s="12">
        <f>general_device_image.description</f>
        <v>0</v>
      </c>
      <c r="QUF186" s="12">
        <f>general_device_image.description</f>
        <v>0</v>
      </c>
      <c r="QUG186" s="12">
        <f>general_device_image.description</f>
        <v>0</v>
      </c>
      <c r="QUH186" s="12">
        <f>general_device_image.description</f>
        <v>0</v>
      </c>
      <c r="QUI186" s="12">
        <f>general_device_image.description</f>
        <v>0</v>
      </c>
      <c r="QUJ186" s="12">
        <f>general_device_image.description</f>
        <v>0</v>
      </c>
      <c r="QUK186" s="12">
        <f>general_device_image.description</f>
        <v>0</v>
      </c>
      <c r="QUL186" s="12">
        <f>general_device_image.description</f>
        <v>0</v>
      </c>
      <c r="QUM186" s="12">
        <f>general_device_image.description</f>
        <v>0</v>
      </c>
      <c r="QUN186" s="12">
        <f>general_device_image.description</f>
        <v>0</v>
      </c>
      <c r="QUO186" s="12">
        <f>general_device_image.description</f>
        <v>0</v>
      </c>
      <c r="QUP186" s="12">
        <f>general_device_image.description</f>
        <v>0</v>
      </c>
      <c r="QUQ186" s="12">
        <f>general_device_image.description</f>
        <v>0</v>
      </c>
      <c r="QUR186" s="12">
        <f>general_device_image.description</f>
        <v>0</v>
      </c>
      <c r="QUS186" s="12">
        <f>general_device_image.description</f>
        <v>0</v>
      </c>
      <c r="QUT186" s="12">
        <f>general_device_image.description</f>
        <v>0</v>
      </c>
      <c r="QUU186" s="12">
        <f>general_device_image.description</f>
        <v>0</v>
      </c>
      <c r="QUV186" s="12">
        <f>general_device_image.description</f>
        <v>0</v>
      </c>
      <c r="QUW186" s="12">
        <f>general_device_image.description</f>
        <v>0</v>
      </c>
      <c r="QUX186" s="12">
        <f>general_device_image.description</f>
        <v>0</v>
      </c>
      <c r="QUY186" s="12">
        <f>general_device_image.description</f>
        <v>0</v>
      </c>
      <c r="QUZ186" s="12">
        <f>general_device_image.description</f>
        <v>0</v>
      </c>
      <c r="QVA186" s="12">
        <f>general_device_image.description</f>
        <v>0</v>
      </c>
      <c r="QVB186" s="12">
        <f>general_device_image.description</f>
        <v>0</v>
      </c>
      <c r="QVC186" s="12">
        <f>general_device_image.description</f>
        <v>0</v>
      </c>
      <c r="QVD186" s="12">
        <f>general_device_image.description</f>
        <v>0</v>
      </c>
      <c r="QVE186" s="12">
        <f>general_device_image.description</f>
        <v>0</v>
      </c>
      <c r="QVF186" s="12">
        <f>general_device_image.description</f>
        <v>0</v>
      </c>
      <c r="QVG186" s="12">
        <f>general_device_image.description</f>
        <v>0</v>
      </c>
      <c r="QVH186" s="12">
        <f>general_device_image.description</f>
        <v>0</v>
      </c>
      <c r="QVI186" s="12">
        <f>general_device_image.description</f>
        <v>0</v>
      </c>
      <c r="QVJ186" s="12">
        <f>general_device_image.description</f>
        <v>0</v>
      </c>
      <c r="QVK186" s="12">
        <f>general_device_image.description</f>
        <v>0</v>
      </c>
      <c r="QVL186" s="12">
        <f>general_device_image.description</f>
        <v>0</v>
      </c>
      <c r="QVM186" s="12">
        <f>general_device_image.description</f>
        <v>0</v>
      </c>
      <c r="QVN186" s="12">
        <f>general_device_image.description</f>
        <v>0</v>
      </c>
      <c r="QVO186" s="12">
        <f>general_device_image.description</f>
        <v>0</v>
      </c>
      <c r="QVP186" s="12">
        <f>general_device_image.description</f>
        <v>0</v>
      </c>
      <c r="QVQ186" s="12">
        <f>general_device_image.description</f>
        <v>0</v>
      </c>
      <c r="QVR186" s="12">
        <f>general_device_image.description</f>
        <v>0</v>
      </c>
      <c r="QVS186" s="12">
        <f>general_device_image.description</f>
        <v>0</v>
      </c>
      <c r="QVT186" s="12">
        <f>general_device_image.description</f>
        <v>0</v>
      </c>
      <c r="QVU186" s="12">
        <f>general_device_image.description</f>
        <v>0</v>
      </c>
      <c r="QVV186" s="12">
        <f>general_device_image.description</f>
        <v>0</v>
      </c>
      <c r="QVW186" s="12">
        <f>general_device_image.description</f>
        <v>0</v>
      </c>
      <c r="QVX186" s="12">
        <f>general_device_image.description</f>
        <v>0</v>
      </c>
      <c r="QVY186" s="12">
        <f>general_device_image.description</f>
        <v>0</v>
      </c>
      <c r="QVZ186" s="12">
        <f>general_device_image.description</f>
        <v>0</v>
      </c>
      <c r="QWA186" s="12">
        <f>general_device_image.description</f>
        <v>0</v>
      </c>
      <c r="QWB186" s="12">
        <f>general_device_image.description</f>
        <v>0</v>
      </c>
      <c r="QWC186" s="12">
        <f>general_device_image.description</f>
        <v>0</v>
      </c>
      <c r="QWD186" s="12">
        <f>general_device_image.description</f>
        <v>0</v>
      </c>
      <c r="QWE186" s="12">
        <f>general_device_image.description</f>
        <v>0</v>
      </c>
      <c r="QWF186" s="12">
        <f>general_device_image.description</f>
        <v>0</v>
      </c>
      <c r="QWG186" s="12">
        <f>general_device_image.description</f>
        <v>0</v>
      </c>
      <c r="QWH186" s="12">
        <f>general_device_image.description</f>
        <v>0</v>
      </c>
      <c r="QWI186" s="12">
        <f>general_device_image.description</f>
        <v>0</v>
      </c>
      <c r="QWJ186" s="12">
        <f>general_device_image.description</f>
        <v>0</v>
      </c>
      <c r="QWK186" s="12">
        <f>general_device_image.description</f>
        <v>0</v>
      </c>
      <c r="QWL186" s="12">
        <f>general_device_image.description</f>
        <v>0</v>
      </c>
      <c r="QWM186" s="12">
        <f>general_device_image.description</f>
        <v>0</v>
      </c>
      <c r="QWN186" s="12">
        <f>general_device_image.description</f>
        <v>0</v>
      </c>
      <c r="QWO186" s="12">
        <f>general_device_image.description</f>
        <v>0</v>
      </c>
      <c r="QWP186" s="12">
        <f>general_device_image.description</f>
        <v>0</v>
      </c>
      <c r="QWQ186" s="12">
        <f>general_device_image.description</f>
        <v>0</v>
      </c>
      <c r="QWR186" s="12">
        <f>general_device_image.description</f>
        <v>0</v>
      </c>
      <c r="QWS186" s="12">
        <f>general_device_image.description</f>
        <v>0</v>
      </c>
      <c r="QWT186" s="12">
        <f>general_device_image.description</f>
        <v>0</v>
      </c>
      <c r="QWU186" s="12">
        <f>general_device_image.description</f>
        <v>0</v>
      </c>
      <c r="QWV186" s="12">
        <f>general_device_image.description</f>
        <v>0</v>
      </c>
      <c r="QWW186" s="12">
        <f>general_device_image.description</f>
        <v>0</v>
      </c>
      <c r="QWX186" s="12">
        <f>general_device_image.description</f>
        <v>0</v>
      </c>
      <c r="QWY186" s="12">
        <f>general_device_image.description</f>
        <v>0</v>
      </c>
      <c r="QWZ186" s="12">
        <f>general_device_image.description</f>
        <v>0</v>
      </c>
      <c r="QXA186" s="12">
        <f>general_device_image.description</f>
        <v>0</v>
      </c>
      <c r="QXB186" s="12">
        <f>general_device_image.description</f>
        <v>0</v>
      </c>
      <c r="QXC186" s="12">
        <f>general_device_image.description</f>
        <v>0</v>
      </c>
      <c r="QXD186" s="12">
        <f>general_device_image.description</f>
        <v>0</v>
      </c>
      <c r="QXE186" s="12">
        <f>general_device_image.description</f>
        <v>0</v>
      </c>
      <c r="QXF186" s="12">
        <f>general_device_image.description</f>
        <v>0</v>
      </c>
      <c r="QXG186" s="12">
        <f>general_device_image.description</f>
        <v>0</v>
      </c>
      <c r="QXH186" s="12">
        <f>general_device_image.description</f>
        <v>0</v>
      </c>
      <c r="QXI186" s="12">
        <f>general_device_image.description</f>
        <v>0</v>
      </c>
      <c r="QXJ186" s="12">
        <f>general_device_image.description</f>
        <v>0</v>
      </c>
      <c r="QXK186" s="12">
        <f>general_device_image.description</f>
        <v>0</v>
      </c>
      <c r="QXL186" s="12">
        <f>general_device_image.description</f>
        <v>0</v>
      </c>
      <c r="QXM186" s="12">
        <f>general_device_image.description</f>
        <v>0</v>
      </c>
      <c r="QXN186" s="12">
        <f>general_device_image.description</f>
        <v>0</v>
      </c>
      <c r="QXO186" s="12">
        <f>general_device_image.description</f>
        <v>0</v>
      </c>
      <c r="QXP186" s="12">
        <f>general_device_image.description</f>
        <v>0</v>
      </c>
      <c r="QXQ186" s="12">
        <f>general_device_image.description</f>
        <v>0</v>
      </c>
      <c r="QXR186" s="12">
        <f>general_device_image.description</f>
        <v>0</v>
      </c>
      <c r="QXS186" s="12">
        <f>general_device_image.description</f>
        <v>0</v>
      </c>
      <c r="QXT186" s="12">
        <f>general_device_image.description</f>
        <v>0</v>
      </c>
      <c r="QXU186" s="12">
        <f>general_device_image.description</f>
        <v>0</v>
      </c>
      <c r="QXV186" s="12">
        <f>general_device_image.description</f>
        <v>0</v>
      </c>
      <c r="QXW186" s="12">
        <f>general_device_image.description</f>
        <v>0</v>
      </c>
      <c r="QXX186" s="12">
        <f>general_device_image.description</f>
        <v>0</v>
      </c>
      <c r="QXY186" s="12">
        <f>general_device_image.description</f>
        <v>0</v>
      </c>
      <c r="QXZ186" s="12">
        <f>general_device_image.description</f>
        <v>0</v>
      </c>
      <c r="QYA186" s="12">
        <f>general_device_image.description</f>
        <v>0</v>
      </c>
      <c r="QYB186" s="12">
        <f>general_device_image.description</f>
        <v>0</v>
      </c>
      <c r="QYC186" s="12">
        <f>general_device_image.description</f>
        <v>0</v>
      </c>
      <c r="QYD186" s="12">
        <f>general_device_image.description</f>
        <v>0</v>
      </c>
      <c r="QYE186" s="12">
        <f>general_device_image.description</f>
        <v>0</v>
      </c>
      <c r="QYF186" s="12">
        <f>general_device_image.description</f>
        <v>0</v>
      </c>
      <c r="QYG186" s="12">
        <f>general_device_image.description</f>
        <v>0</v>
      </c>
      <c r="QYH186" s="12">
        <f>general_device_image.description</f>
        <v>0</v>
      </c>
      <c r="QYI186" s="12">
        <f>general_device_image.description</f>
        <v>0</v>
      </c>
      <c r="QYJ186" s="12">
        <f>general_device_image.description</f>
        <v>0</v>
      </c>
      <c r="QYK186" s="12">
        <f>general_device_image.description</f>
        <v>0</v>
      </c>
      <c r="QYL186" s="12">
        <f>general_device_image.description</f>
        <v>0</v>
      </c>
      <c r="QYM186" s="12">
        <f>general_device_image.description</f>
        <v>0</v>
      </c>
      <c r="QYN186" s="12">
        <f>general_device_image.description</f>
        <v>0</v>
      </c>
      <c r="QYO186" s="12">
        <f>general_device_image.description</f>
        <v>0</v>
      </c>
      <c r="QYP186" s="12">
        <f>general_device_image.description</f>
        <v>0</v>
      </c>
      <c r="QYQ186" s="12">
        <f>general_device_image.description</f>
        <v>0</v>
      </c>
      <c r="QYR186" s="12">
        <f>general_device_image.description</f>
        <v>0</v>
      </c>
      <c r="QYS186" s="12">
        <f>general_device_image.description</f>
        <v>0</v>
      </c>
      <c r="QYT186" s="12">
        <f>general_device_image.description</f>
        <v>0</v>
      </c>
      <c r="QYU186" s="12">
        <f>general_device_image.description</f>
        <v>0</v>
      </c>
      <c r="QYV186" s="12">
        <f>general_device_image.description</f>
        <v>0</v>
      </c>
      <c r="QYW186" s="12">
        <f>general_device_image.description</f>
        <v>0</v>
      </c>
      <c r="QYX186" s="12">
        <f>general_device_image.description</f>
        <v>0</v>
      </c>
      <c r="QYY186" s="12">
        <f>general_device_image.description</f>
        <v>0</v>
      </c>
      <c r="QYZ186" s="12">
        <f>general_device_image.description</f>
        <v>0</v>
      </c>
      <c r="QZA186" s="12">
        <f>general_device_image.description</f>
        <v>0</v>
      </c>
      <c r="QZB186" s="12">
        <f>general_device_image.description</f>
        <v>0</v>
      </c>
      <c r="QZC186" s="12">
        <f>general_device_image.description</f>
        <v>0</v>
      </c>
      <c r="QZD186" s="12">
        <f>general_device_image.description</f>
        <v>0</v>
      </c>
      <c r="QZE186" s="12">
        <f>general_device_image.description</f>
        <v>0</v>
      </c>
      <c r="QZF186" s="12">
        <f>general_device_image.description</f>
        <v>0</v>
      </c>
      <c r="QZG186" s="12">
        <f>general_device_image.description</f>
        <v>0</v>
      </c>
      <c r="QZH186" s="12">
        <f>general_device_image.description</f>
        <v>0</v>
      </c>
      <c r="QZI186" s="12">
        <f>general_device_image.description</f>
        <v>0</v>
      </c>
      <c r="QZJ186" s="12">
        <f>general_device_image.description</f>
        <v>0</v>
      </c>
      <c r="QZK186" s="12">
        <f>general_device_image.description</f>
        <v>0</v>
      </c>
      <c r="QZL186" s="12">
        <f>general_device_image.description</f>
        <v>0</v>
      </c>
      <c r="QZM186" s="12">
        <f>general_device_image.description</f>
        <v>0</v>
      </c>
      <c r="QZN186" s="12">
        <f>general_device_image.description</f>
        <v>0</v>
      </c>
      <c r="QZO186" s="12">
        <f>general_device_image.description</f>
        <v>0</v>
      </c>
      <c r="QZP186" s="12">
        <f>general_device_image.description</f>
        <v>0</v>
      </c>
      <c r="QZQ186" s="12">
        <f>general_device_image.description</f>
        <v>0</v>
      </c>
      <c r="QZR186" s="12">
        <f>general_device_image.description</f>
        <v>0</v>
      </c>
      <c r="QZS186" s="12">
        <f>general_device_image.description</f>
        <v>0</v>
      </c>
      <c r="QZT186" s="12">
        <f>general_device_image.description</f>
        <v>0</v>
      </c>
      <c r="QZU186" s="12">
        <f>general_device_image.description</f>
        <v>0</v>
      </c>
      <c r="QZV186" s="12">
        <f>general_device_image.description</f>
        <v>0</v>
      </c>
      <c r="QZW186" s="12">
        <f>general_device_image.description</f>
        <v>0</v>
      </c>
      <c r="QZX186" s="12">
        <f>general_device_image.description</f>
        <v>0</v>
      </c>
      <c r="QZY186" s="12">
        <f>general_device_image.description</f>
        <v>0</v>
      </c>
      <c r="QZZ186" s="12">
        <f>general_device_image.description</f>
        <v>0</v>
      </c>
      <c r="RAA186" s="12">
        <f>general_device_image.description</f>
        <v>0</v>
      </c>
      <c r="RAB186" s="12">
        <f>general_device_image.description</f>
        <v>0</v>
      </c>
      <c r="RAC186" s="12">
        <f>general_device_image.description</f>
        <v>0</v>
      </c>
      <c r="RAD186" s="12">
        <f>general_device_image.description</f>
        <v>0</v>
      </c>
      <c r="RAE186" s="12">
        <f>general_device_image.description</f>
        <v>0</v>
      </c>
      <c r="RAF186" s="12">
        <f>general_device_image.description</f>
        <v>0</v>
      </c>
      <c r="RAG186" s="12">
        <f>general_device_image.description</f>
        <v>0</v>
      </c>
      <c r="RAH186" s="12">
        <f>general_device_image.description</f>
        <v>0</v>
      </c>
      <c r="RAI186" s="12">
        <f>general_device_image.description</f>
        <v>0</v>
      </c>
      <c r="RAJ186" s="12">
        <f>general_device_image.description</f>
        <v>0</v>
      </c>
      <c r="RAK186" s="12">
        <f>general_device_image.description</f>
        <v>0</v>
      </c>
      <c r="RAL186" s="12">
        <f>general_device_image.description</f>
        <v>0</v>
      </c>
      <c r="RAM186" s="12">
        <f>general_device_image.description</f>
        <v>0</v>
      </c>
      <c r="RAN186" s="12">
        <f>general_device_image.description</f>
        <v>0</v>
      </c>
      <c r="RAO186" s="12">
        <f>general_device_image.description</f>
        <v>0</v>
      </c>
      <c r="RAP186" s="12">
        <f>general_device_image.description</f>
        <v>0</v>
      </c>
      <c r="RAQ186" s="12">
        <f>general_device_image.description</f>
        <v>0</v>
      </c>
      <c r="RAR186" s="12">
        <f>general_device_image.description</f>
        <v>0</v>
      </c>
      <c r="RAS186" s="12">
        <f>general_device_image.description</f>
        <v>0</v>
      </c>
      <c r="RAT186" s="12">
        <f>general_device_image.description</f>
        <v>0</v>
      </c>
      <c r="RAU186" s="12">
        <f>general_device_image.description</f>
        <v>0</v>
      </c>
      <c r="RAV186" s="12">
        <f>general_device_image.description</f>
        <v>0</v>
      </c>
      <c r="RAW186" s="12">
        <f>general_device_image.description</f>
        <v>0</v>
      </c>
      <c r="RAX186" s="12">
        <f>general_device_image.description</f>
        <v>0</v>
      </c>
      <c r="RAY186" s="12">
        <f>general_device_image.description</f>
        <v>0</v>
      </c>
      <c r="RAZ186" s="12">
        <f>general_device_image.description</f>
        <v>0</v>
      </c>
      <c r="RBA186" s="12">
        <f>general_device_image.description</f>
        <v>0</v>
      </c>
      <c r="RBB186" s="12">
        <f>general_device_image.description</f>
        <v>0</v>
      </c>
      <c r="RBC186" s="12">
        <f>general_device_image.description</f>
        <v>0</v>
      </c>
      <c r="RBD186" s="12">
        <f>general_device_image.description</f>
        <v>0</v>
      </c>
      <c r="RBE186" s="12">
        <f>general_device_image.description</f>
        <v>0</v>
      </c>
      <c r="RBF186" s="12">
        <f>general_device_image.description</f>
        <v>0</v>
      </c>
      <c r="RBG186" s="12">
        <f>general_device_image.description</f>
        <v>0</v>
      </c>
      <c r="RBH186" s="12">
        <f>general_device_image.description</f>
        <v>0</v>
      </c>
      <c r="RBI186" s="12">
        <f>general_device_image.description</f>
        <v>0</v>
      </c>
      <c r="RBJ186" s="12">
        <f>general_device_image.description</f>
        <v>0</v>
      </c>
      <c r="RBK186" s="12">
        <f>general_device_image.description</f>
        <v>0</v>
      </c>
      <c r="RBL186" s="12">
        <f>general_device_image.description</f>
        <v>0</v>
      </c>
      <c r="RBM186" s="12">
        <f>general_device_image.description</f>
        <v>0</v>
      </c>
      <c r="RBN186" s="12">
        <f>general_device_image.description</f>
        <v>0</v>
      </c>
      <c r="RBO186" s="12">
        <f>general_device_image.description</f>
        <v>0</v>
      </c>
      <c r="RBP186" s="12">
        <f>general_device_image.description</f>
        <v>0</v>
      </c>
      <c r="RBQ186" s="12">
        <f>general_device_image.description</f>
        <v>0</v>
      </c>
      <c r="RBR186" s="12">
        <f>general_device_image.description</f>
        <v>0</v>
      </c>
      <c r="RBS186" s="12">
        <f>general_device_image.description</f>
        <v>0</v>
      </c>
      <c r="RBT186" s="12">
        <f>general_device_image.description</f>
        <v>0</v>
      </c>
      <c r="RBU186" s="12">
        <f>general_device_image.description</f>
        <v>0</v>
      </c>
      <c r="RBV186" s="12">
        <f>general_device_image.description</f>
        <v>0</v>
      </c>
      <c r="RBW186" s="12">
        <f>general_device_image.description</f>
        <v>0</v>
      </c>
      <c r="RBX186" s="12">
        <f>general_device_image.description</f>
        <v>0</v>
      </c>
      <c r="RBY186" s="12">
        <f>general_device_image.description</f>
        <v>0</v>
      </c>
      <c r="RBZ186" s="12">
        <f>general_device_image.description</f>
        <v>0</v>
      </c>
      <c r="RCA186" s="12">
        <f>general_device_image.description</f>
        <v>0</v>
      </c>
      <c r="RCB186" s="12">
        <f>general_device_image.description</f>
        <v>0</v>
      </c>
      <c r="RCC186" s="12">
        <f>general_device_image.description</f>
        <v>0</v>
      </c>
      <c r="RCD186" s="12">
        <f>general_device_image.description</f>
        <v>0</v>
      </c>
      <c r="RCE186" s="12">
        <f>general_device_image.description</f>
        <v>0</v>
      </c>
      <c r="RCF186" s="12">
        <f>general_device_image.description</f>
        <v>0</v>
      </c>
      <c r="RCG186" s="12">
        <f>general_device_image.description</f>
        <v>0</v>
      </c>
      <c r="RCH186" s="12">
        <f>general_device_image.description</f>
        <v>0</v>
      </c>
      <c r="RCI186" s="12">
        <f>general_device_image.description</f>
        <v>0</v>
      </c>
      <c r="RCJ186" s="12">
        <f>general_device_image.description</f>
        <v>0</v>
      </c>
      <c r="RCK186" s="12">
        <f>general_device_image.description</f>
        <v>0</v>
      </c>
      <c r="RCL186" s="12">
        <f>general_device_image.description</f>
        <v>0</v>
      </c>
      <c r="RCM186" s="12">
        <f>general_device_image.description</f>
        <v>0</v>
      </c>
      <c r="RCN186" s="12">
        <f>general_device_image.description</f>
        <v>0</v>
      </c>
      <c r="RCO186" s="12">
        <f>general_device_image.description</f>
        <v>0</v>
      </c>
      <c r="RCP186" s="12">
        <f>general_device_image.description</f>
        <v>0</v>
      </c>
      <c r="RCQ186" s="12">
        <f>general_device_image.description</f>
        <v>0</v>
      </c>
      <c r="RCR186" s="12">
        <f>general_device_image.description</f>
        <v>0</v>
      </c>
      <c r="RCS186" s="12">
        <f>general_device_image.description</f>
        <v>0</v>
      </c>
      <c r="RCT186" s="12">
        <f>general_device_image.description</f>
        <v>0</v>
      </c>
      <c r="RCU186" s="12">
        <f>general_device_image.description</f>
        <v>0</v>
      </c>
      <c r="RCV186" s="12">
        <f>general_device_image.description</f>
        <v>0</v>
      </c>
      <c r="RCW186" s="12">
        <f>general_device_image.description</f>
        <v>0</v>
      </c>
      <c r="RCX186" s="12">
        <f>general_device_image.description</f>
        <v>0</v>
      </c>
      <c r="RCY186" s="12">
        <f>general_device_image.description</f>
        <v>0</v>
      </c>
      <c r="RCZ186" s="12">
        <f>general_device_image.description</f>
        <v>0</v>
      </c>
      <c r="RDA186" s="12">
        <f>general_device_image.description</f>
        <v>0</v>
      </c>
      <c r="RDB186" s="12">
        <f>general_device_image.description</f>
        <v>0</v>
      </c>
      <c r="RDC186" s="12">
        <f>general_device_image.description</f>
        <v>0</v>
      </c>
      <c r="RDD186" s="12">
        <f>general_device_image.description</f>
        <v>0</v>
      </c>
      <c r="RDE186" s="12">
        <f>general_device_image.description</f>
        <v>0</v>
      </c>
      <c r="RDF186" s="12">
        <f>general_device_image.description</f>
        <v>0</v>
      </c>
      <c r="RDG186" s="12">
        <f>general_device_image.description</f>
        <v>0</v>
      </c>
      <c r="RDH186" s="12">
        <f>general_device_image.description</f>
        <v>0</v>
      </c>
      <c r="RDI186" s="12">
        <f>general_device_image.description</f>
        <v>0</v>
      </c>
      <c r="RDJ186" s="12">
        <f>general_device_image.description</f>
        <v>0</v>
      </c>
      <c r="RDK186" s="12">
        <f>general_device_image.description</f>
        <v>0</v>
      </c>
      <c r="RDL186" s="12">
        <f>general_device_image.description</f>
        <v>0</v>
      </c>
      <c r="RDM186" s="12">
        <f>general_device_image.description</f>
        <v>0</v>
      </c>
      <c r="RDN186" s="12">
        <f>general_device_image.description</f>
        <v>0</v>
      </c>
      <c r="RDO186" s="12">
        <f>general_device_image.description</f>
        <v>0</v>
      </c>
      <c r="RDP186" s="12">
        <f>general_device_image.description</f>
        <v>0</v>
      </c>
      <c r="RDQ186" s="12">
        <f>general_device_image.description</f>
        <v>0</v>
      </c>
      <c r="RDR186" s="12">
        <f>general_device_image.description</f>
        <v>0</v>
      </c>
      <c r="RDS186" s="12">
        <f>general_device_image.description</f>
        <v>0</v>
      </c>
      <c r="RDT186" s="12">
        <f>general_device_image.description</f>
        <v>0</v>
      </c>
      <c r="RDU186" s="12">
        <f>general_device_image.description</f>
        <v>0</v>
      </c>
      <c r="RDV186" s="12">
        <f>general_device_image.description</f>
        <v>0</v>
      </c>
      <c r="RDW186" s="12">
        <f>general_device_image.description</f>
        <v>0</v>
      </c>
      <c r="RDX186" s="12">
        <f>general_device_image.description</f>
        <v>0</v>
      </c>
      <c r="RDY186" s="12">
        <f>general_device_image.description</f>
        <v>0</v>
      </c>
      <c r="RDZ186" s="12">
        <f>general_device_image.description</f>
        <v>0</v>
      </c>
      <c r="REA186" s="12">
        <f>general_device_image.description</f>
        <v>0</v>
      </c>
      <c r="REB186" s="12">
        <f>general_device_image.description</f>
        <v>0</v>
      </c>
      <c r="REC186" s="12">
        <f>general_device_image.description</f>
        <v>0</v>
      </c>
      <c r="RED186" s="12">
        <f>general_device_image.description</f>
        <v>0</v>
      </c>
      <c r="REE186" s="12">
        <f>general_device_image.description</f>
        <v>0</v>
      </c>
      <c r="REF186" s="12">
        <f>general_device_image.description</f>
        <v>0</v>
      </c>
      <c r="REG186" s="12">
        <f>general_device_image.description</f>
        <v>0</v>
      </c>
      <c r="REH186" s="12">
        <f>general_device_image.description</f>
        <v>0</v>
      </c>
      <c r="REI186" s="12">
        <f>general_device_image.description</f>
        <v>0</v>
      </c>
      <c r="REJ186" s="12">
        <f>general_device_image.description</f>
        <v>0</v>
      </c>
      <c r="REK186" s="12">
        <f>general_device_image.description</f>
        <v>0</v>
      </c>
      <c r="REL186" s="12">
        <f>general_device_image.description</f>
        <v>0</v>
      </c>
      <c r="REM186" s="12">
        <f>general_device_image.description</f>
        <v>0</v>
      </c>
      <c r="REN186" s="12">
        <f>general_device_image.description</f>
        <v>0</v>
      </c>
      <c r="REO186" s="12">
        <f>general_device_image.description</f>
        <v>0</v>
      </c>
      <c r="REP186" s="12">
        <f>general_device_image.description</f>
        <v>0</v>
      </c>
      <c r="REQ186" s="12">
        <f>general_device_image.description</f>
        <v>0</v>
      </c>
      <c r="RER186" s="12">
        <f>general_device_image.description</f>
        <v>0</v>
      </c>
      <c r="RES186" s="12">
        <f>general_device_image.description</f>
        <v>0</v>
      </c>
      <c r="RET186" s="12">
        <f>general_device_image.description</f>
        <v>0</v>
      </c>
      <c r="REU186" s="12">
        <f>general_device_image.description</f>
        <v>0</v>
      </c>
      <c r="REV186" s="12">
        <f>general_device_image.description</f>
        <v>0</v>
      </c>
      <c r="REW186" s="12">
        <f>general_device_image.description</f>
        <v>0</v>
      </c>
      <c r="REX186" s="12">
        <f>general_device_image.description</f>
        <v>0</v>
      </c>
      <c r="REY186" s="12">
        <f>general_device_image.description</f>
        <v>0</v>
      </c>
      <c r="REZ186" s="12">
        <f>general_device_image.description</f>
        <v>0</v>
      </c>
      <c r="RFA186" s="12">
        <f>general_device_image.description</f>
        <v>0</v>
      </c>
      <c r="RFB186" s="12">
        <f>general_device_image.description</f>
        <v>0</v>
      </c>
      <c r="RFC186" s="12">
        <f>general_device_image.description</f>
        <v>0</v>
      </c>
      <c r="RFD186" s="12">
        <f>general_device_image.description</f>
        <v>0</v>
      </c>
      <c r="RFE186" s="12">
        <f>general_device_image.description</f>
        <v>0</v>
      </c>
      <c r="RFF186" s="12">
        <f>general_device_image.description</f>
        <v>0</v>
      </c>
      <c r="RFG186" s="12">
        <f>general_device_image.description</f>
        <v>0</v>
      </c>
      <c r="RFH186" s="12">
        <f>general_device_image.description</f>
        <v>0</v>
      </c>
      <c r="RFI186" s="12">
        <f>general_device_image.description</f>
        <v>0</v>
      </c>
      <c r="RFJ186" s="12">
        <f>general_device_image.description</f>
        <v>0</v>
      </c>
      <c r="RFK186" s="12">
        <f>general_device_image.description</f>
        <v>0</v>
      </c>
      <c r="RFL186" s="12">
        <f>general_device_image.description</f>
        <v>0</v>
      </c>
      <c r="RFM186" s="12">
        <f>general_device_image.description</f>
        <v>0</v>
      </c>
      <c r="RFN186" s="12">
        <f>general_device_image.description</f>
        <v>0</v>
      </c>
      <c r="RFO186" s="12">
        <f>general_device_image.description</f>
        <v>0</v>
      </c>
      <c r="RFP186" s="12">
        <f>general_device_image.description</f>
        <v>0</v>
      </c>
      <c r="RFQ186" s="12">
        <f>general_device_image.description</f>
        <v>0</v>
      </c>
      <c r="RFR186" s="12">
        <f>general_device_image.description</f>
        <v>0</v>
      </c>
      <c r="RFS186" s="12">
        <f>general_device_image.description</f>
        <v>0</v>
      </c>
      <c r="RFT186" s="12">
        <f>general_device_image.description</f>
        <v>0</v>
      </c>
      <c r="RFU186" s="12">
        <f>general_device_image.description</f>
        <v>0</v>
      </c>
      <c r="RFV186" s="12">
        <f>general_device_image.description</f>
        <v>0</v>
      </c>
      <c r="RFW186" s="12">
        <f>general_device_image.description</f>
        <v>0</v>
      </c>
      <c r="RFX186" s="12">
        <f>general_device_image.description</f>
        <v>0</v>
      </c>
      <c r="RFY186" s="12">
        <f>general_device_image.description</f>
        <v>0</v>
      </c>
      <c r="RFZ186" s="12">
        <f>general_device_image.description</f>
        <v>0</v>
      </c>
      <c r="RGA186" s="12">
        <f>general_device_image.description</f>
        <v>0</v>
      </c>
      <c r="RGB186" s="12">
        <f>general_device_image.description</f>
        <v>0</v>
      </c>
      <c r="RGC186" s="12">
        <f>general_device_image.description</f>
        <v>0</v>
      </c>
      <c r="RGD186" s="12">
        <f>general_device_image.description</f>
        <v>0</v>
      </c>
      <c r="RGE186" s="12">
        <f>general_device_image.description</f>
        <v>0</v>
      </c>
      <c r="RGF186" s="12">
        <f>general_device_image.description</f>
        <v>0</v>
      </c>
      <c r="RGG186" s="12">
        <f>general_device_image.description</f>
        <v>0</v>
      </c>
      <c r="RGH186" s="12">
        <f>general_device_image.description</f>
        <v>0</v>
      </c>
      <c r="RGI186" s="12">
        <f>general_device_image.description</f>
        <v>0</v>
      </c>
      <c r="RGJ186" s="12">
        <f>general_device_image.description</f>
        <v>0</v>
      </c>
      <c r="RGK186" s="12">
        <f>general_device_image.description</f>
        <v>0</v>
      </c>
      <c r="RGL186" s="12">
        <f>general_device_image.description</f>
        <v>0</v>
      </c>
      <c r="RGM186" s="12">
        <f>general_device_image.description</f>
        <v>0</v>
      </c>
      <c r="RGN186" s="12">
        <f>general_device_image.description</f>
        <v>0</v>
      </c>
      <c r="RGO186" s="12">
        <f>general_device_image.description</f>
        <v>0</v>
      </c>
      <c r="RGP186" s="12">
        <f>general_device_image.description</f>
        <v>0</v>
      </c>
      <c r="RGQ186" s="12">
        <f>general_device_image.description</f>
        <v>0</v>
      </c>
      <c r="RGR186" s="12">
        <f>general_device_image.description</f>
        <v>0</v>
      </c>
      <c r="RGS186" s="12">
        <f>general_device_image.description</f>
        <v>0</v>
      </c>
      <c r="RGT186" s="12">
        <f>general_device_image.description</f>
        <v>0</v>
      </c>
      <c r="RGU186" s="12">
        <f>general_device_image.description</f>
        <v>0</v>
      </c>
      <c r="RGV186" s="12">
        <f>general_device_image.description</f>
        <v>0</v>
      </c>
      <c r="RGW186" s="12">
        <f>general_device_image.description</f>
        <v>0</v>
      </c>
      <c r="RGX186" s="12">
        <f>general_device_image.description</f>
        <v>0</v>
      </c>
      <c r="RGY186" s="12">
        <f>general_device_image.description</f>
        <v>0</v>
      </c>
      <c r="RGZ186" s="12">
        <f>general_device_image.description</f>
        <v>0</v>
      </c>
      <c r="RHA186" s="12">
        <f>general_device_image.description</f>
        <v>0</v>
      </c>
      <c r="RHB186" s="12">
        <f>general_device_image.description</f>
        <v>0</v>
      </c>
      <c r="RHC186" s="12">
        <f>general_device_image.description</f>
        <v>0</v>
      </c>
      <c r="RHD186" s="12">
        <f>general_device_image.description</f>
        <v>0</v>
      </c>
      <c r="RHE186" s="12">
        <f>general_device_image.description</f>
        <v>0</v>
      </c>
      <c r="RHF186" s="12">
        <f>general_device_image.description</f>
        <v>0</v>
      </c>
      <c r="RHG186" s="12">
        <f>general_device_image.description</f>
        <v>0</v>
      </c>
      <c r="RHH186" s="12">
        <f>general_device_image.description</f>
        <v>0</v>
      </c>
      <c r="RHI186" s="12">
        <f>general_device_image.description</f>
        <v>0</v>
      </c>
      <c r="RHJ186" s="12">
        <f>general_device_image.description</f>
        <v>0</v>
      </c>
      <c r="RHK186" s="12">
        <f>general_device_image.description</f>
        <v>0</v>
      </c>
      <c r="RHL186" s="12">
        <f>general_device_image.description</f>
        <v>0</v>
      </c>
      <c r="RHM186" s="12">
        <f>general_device_image.description</f>
        <v>0</v>
      </c>
      <c r="RHN186" s="12">
        <f>general_device_image.description</f>
        <v>0</v>
      </c>
      <c r="RHO186" s="12">
        <f>general_device_image.description</f>
        <v>0</v>
      </c>
      <c r="RHP186" s="12">
        <f>general_device_image.description</f>
        <v>0</v>
      </c>
      <c r="RHQ186" s="12">
        <f>general_device_image.description</f>
        <v>0</v>
      </c>
      <c r="RHR186" s="12">
        <f>general_device_image.description</f>
        <v>0</v>
      </c>
      <c r="RHS186" s="12">
        <f>general_device_image.description</f>
        <v>0</v>
      </c>
      <c r="RHT186" s="12">
        <f>general_device_image.description</f>
        <v>0</v>
      </c>
      <c r="RHU186" s="12">
        <f>general_device_image.description</f>
        <v>0</v>
      </c>
      <c r="RHV186" s="12">
        <f>general_device_image.description</f>
        <v>0</v>
      </c>
      <c r="RHW186" s="12">
        <f>general_device_image.description</f>
        <v>0</v>
      </c>
      <c r="RHX186" s="12">
        <f>general_device_image.description</f>
        <v>0</v>
      </c>
      <c r="RHY186" s="12">
        <f>general_device_image.description</f>
        <v>0</v>
      </c>
      <c r="RHZ186" s="12">
        <f>general_device_image.description</f>
        <v>0</v>
      </c>
      <c r="RIA186" s="12">
        <f>general_device_image.description</f>
        <v>0</v>
      </c>
      <c r="RIB186" s="12">
        <f>general_device_image.description</f>
        <v>0</v>
      </c>
      <c r="RIC186" s="12">
        <f>general_device_image.description</f>
        <v>0</v>
      </c>
      <c r="RID186" s="12">
        <f>general_device_image.description</f>
        <v>0</v>
      </c>
      <c r="RIE186" s="12">
        <f>general_device_image.description</f>
        <v>0</v>
      </c>
      <c r="RIF186" s="12">
        <f>general_device_image.description</f>
        <v>0</v>
      </c>
      <c r="RIG186" s="12">
        <f>general_device_image.description</f>
        <v>0</v>
      </c>
      <c r="RIH186" s="12">
        <f>general_device_image.description</f>
        <v>0</v>
      </c>
      <c r="RII186" s="12">
        <f>general_device_image.description</f>
        <v>0</v>
      </c>
      <c r="RIJ186" s="12">
        <f>general_device_image.description</f>
        <v>0</v>
      </c>
      <c r="RIK186" s="12">
        <f>general_device_image.description</f>
        <v>0</v>
      </c>
      <c r="RIL186" s="12">
        <f>general_device_image.description</f>
        <v>0</v>
      </c>
      <c r="RIM186" s="12">
        <f>general_device_image.description</f>
        <v>0</v>
      </c>
      <c r="RIN186" s="12">
        <f>general_device_image.description</f>
        <v>0</v>
      </c>
      <c r="RIO186" s="12">
        <f>general_device_image.description</f>
        <v>0</v>
      </c>
      <c r="RIP186" s="12">
        <f>general_device_image.description</f>
        <v>0</v>
      </c>
      <c r="RIQ186" s="12">
        <f>general_device_image.description</f>
        <v>0</v>
      </c>
      <c r="RIR186" s="12">
        <f>general_device_image.description</f>
        <v>0</v>
      </c>
      <c r="RIS186" s="12">
        <f>general_device_image.description</f>
        <v>0</v>
      </c>
      <c r="RIT186" s="12">
        <f>general_device_image.description</f>
        <v>0</v>
      </c>
      <c r="RIU186" s="12">
        <f>general_device_image.description</f>
        <v>0</v>
      </c>
      <c r="RIV186" s="12">
        <f>general_device_image.description</f>
        <v>0</v>
      </c>
      <c r="RIW186" s="12">
        <f>general_device_image.description</f>
        <v>0</v>
      </c>
      <c r="RIX186" s="12">
        <f>general_device_image.description</f>
        <v>0</v>
      </c>
      <c r="RIY186" s="12">
        <f>general_device_image.description</f>
        <v>0</v>
      </c>
      <c r="RIZ186" s="12">
        <f>general_device_image.description</f>
        <v>0</v>
      </c>
      <c r="RJA186" s="12">
        <f>general_device_image.description</f>
        <v>0</v>
      </c>
      <c r="RJB186" s="12">
        <f>general_device_image.description</f>
        <v>0</v>
      </c>
      <c r="RJC186" s="12">
        <f>general_device_image.description</f>
        <v>0</v>
      </c>
      <c r="RJD186" s="12">
        <f>general_device_image.description</f>
        <v>0</v>
      </c>
      <c r="RJE186" s="12">
        <f>general_device_image.description</f>
        <v>0</v>
      </c>
      <c r="RJF186" s="12">
        <f>general_device_image.description</f>
        <v>0</v>
      </c>
      <c r="RJG186" s="12">
        <f>general_device_image.description</f>
        <v>0</v>
      </c>
      <c r="RJH186" s="12">
        <f>general_device_image.description</f>
        <v>0</v>
      </c>
      <c r="RJI186" s="12">
        <f>general_device_image.description</f>
        <v>0</v>
      </c>
      <c r="RJJ186" s="12">
        <f>general_device_image.description</f>
        <v>0</v>
      </c>
      <c r="RJK186" s="12">
        <f>general_device_image.description</f>
        <v>0</v>
      </c>
      <c r="RJL186" s="12">
        <f>general_device_image.description</f>
        <v>0</v>
      </c>
      <c r="RJM186" s="12">
        <f>general_device_image.description</f>
        <v>0</v>
      </c>
      <c r="RJN186" s="12">
        <f>general_device_image.description</f>
        <v>0</v>
      </c>
      <c r="RJO186" s="12">
        <f>general_device_image.description</f>
        <v>0</v>
      </c>
      <c r="RJP186" s="12">
        <f>general_device_image.description</f>
        <v>0</v>
      </c>
      <c r="RJQ186" s="12">
        <f>general_device_image.description</f>
        <v>0</v>
      </c>
      <c r="RJR186" s="12">
        <f>general_device_image.description</f>
        <v>0</v>
      </c>
      <c r="RJS186" s="12">
        <f>general_device_image.description</f>
        <v>0</v>
      </c>
      <c r="RJT186" s="12">
        <f>general_device_image.description</f>
        <v>0</v>
      </c>
      <c r="RJU186" s="12">
        <f>general_device_image.description</f>
        <v>0</v>
      </c>
      <c r="RJV186" s="12">
        <f>general_device_image.description</f>
        <v>0</v>
      </c>
      <c r="RJW186" s="12">
        <f>general_device_image.description</f>
        <v>0</v>
      </c>
      <c r="RJX186" s="12">
        <f>general_device_image.description</f>
        <v>0</v>
      </c>
      <c r="RJY186" s="12">
        <f>general_device_image.description</f>
        <v>0</v>
      </c>
      <c r="RJZ186" s="12">
        <f>general_device_image.description</f>
        <v>0</v>
      </c>
      <c r="RKA186" s="12">
        <f>general_device_image.description</f>
        <v>0</v>
      </c>
      <c r="RKB186" s="12">
        <f>general_device_image.description</f>
        <v>0</v>
      </c>
      <c r="RKC186" s="12">
        <f>general_device_image.description</f>
        <v>0</v>
      </c>
      <c r="RKD186" s="12">
        <f>general_device_image.description</f>
        <v>0</v>
      </c>
      <c r="RKE186" s="12">
        <f>general_device_image.description</f>
        <v>0</v>
      </c>
      <c r="RKF186" s="12">
        <f>general_device_image.description</f>
        <v>0</v>
      </c>
      <c r="RKG186" s="12">
        <f>general_device_image.description</f>
        <v>0</v>
      </c>
      <c r="RKH186" s="12">
        <f>general_device_image.description</f>
        <v>0</v>
      </c>
      <c r="RKI186" s="12">
        <f>general_device_image.description</f>
        <v>0</v>
      </c>
      <c r="RKJ186" s="12">
        <f>general_device_image.description</f>
        <v>0</v>
      </c>
      <c r="RKK186" s="12">
        <f>general_device_image.description</f>
        <v>0</v>
      </c>
      <c r="RKL186" s="12">
        <f>general_device_image.description</f>
        <v>0</v>
      </c>
      <c r="RKM186" s="12">
        <f>general_device_image.description</f>
        <v>0</v>
      </c>
      <c r="RKN186" s="12">
        <f>general_device_image.description</f>
        <v>0</v>
      </c>
      <c r="RKO186" s="12">
        <f>general_device_image.description</f>
        <v>0</v>
      </c>
      <c r="RKP186" s="12">
        <f>general_device_image.description</f>
        <v>0</v>
      </c>
      <c r="RKQ186" s="12">
        <f>general_device_image.description</f>
        <v>0</v>
      </c>
      <c r="RKR186" s="12">
        <f>general_device_image.description</f>
        <v>0</v>
      </c>
      <c r="RKS186" s="12">
        <f>general_device_image.description</f>
        <v>0</v>
      </c>
      <c r="RKT186" s="12">
        <f>general_device_image.description</f>
        <v>0</v>
      </c>
      <c r="RKU186" s="12">
        <f>general_device_image.description</f>
        <v>0</v>
      </c>
      <c r="RKV186" s="12">
        <f>general_device_image.description</f>
        <v>0</v>
      </c>
      <c r="RKW186" s="12">
        <f>general_device_image.description</f>
        <v>0</v>
      </c>
      <c r="RKX186" s="12">
        <f>general_device_image.description</f>
        <v>0</v>
      </c>
      <c r="RKY186" s="12">
        <f>general_device_image.description</f>
        <v>0</v>
      </c>
      <c r="RKZ186" s="12">
        <f>general_device_image.description</f>
        <v>0</v>
      </c>
      <c r="RLA186" s="12">
        <f>general_device_image.description</f>
        <v>0</v>
      </c>
      <c r="RLB186" s="12">
        <f>general_device_image.description</f>
        <v>0</v>
      </c>
      <c r="RLC186" s="12">
        <f>general_device_image.description</f>
        <v>0</v>
      </c>
      <c r="RLD186" s="12">
        <f>general_device_image.description</f>
        <v>0</v>
      </c>
      <c r="RLE186" s="12">
        <f>general_device_image.description</f>
        <v>0</v>
      </c>
      <c r="RLF186" s="12">
        <f>general_device_image.description</f>
        <v>0</v>
      </c>
      <c r="RLG186" s="12">
        <f>general_device_image.description</f>
        <v>0</v>
      </c>
      <c r="RLH186" s="12">
        <f>general_device_image.description</f>
        <v>0</v>
      </c>
      <c r="RLI186" s="12">
        <f>general_device_image.description</f>
        <v>0</v>
      </c>
      <c r="RLJ186" s="12">
        <f>general_device_image.description</f>
        <v>0</v>
      </c>
      <c r="RLK186" s="12">
        <f>general_device_image.description</f>
        <v>0</v>
      </c>
      <c r="RLL186" s="12">
        <f>general_device_image.description</f>
        <v>0</v>
      </c>
      <c r="RLM186" s="12">
        <f>general_device_image.description</f>
        <v>0</v>
      </c>
      <c r="RLN186" s="12">
        <f>general_device_image.description</f>
        <v>0</v>
      </c>
      <c r="RLO186" s="12">
        <f>general_device_image.description</f>
        <v>0</v>
      </c>
      <c r="RLP186" s="12">
        <f>general_device_image.description</f>
        <v>0</v>
      </c>
      <c r="RLQ186" s="12">
        <f>general_device_image.description</f>
        <v>0</v>
      </c>
      <c r="RLR186" s="12">
        <f>general_device_image.description</f>
        <v>0</v>
      </c>
      <c r="RLS186" s="12">
        <f>general_device_image.description</f>
        <v>0</v>
      </c>
      <c r="RLT186" s="12">
        <f>general_device_image.description</f>
        <v>0</v>
      </c>
      <c r="RLU186" s="12">
        <f>general_device_image.description</f>
        <v>0</v>
      </c>
      <c r="RLV186" s="12">
        <f>general_device_image.description</f>
        <v>0</v>
      </c>
      <c r="RLW186" s="12">
        <f>general_device_image.description</f>
        <v>0</v>
      </c>
      <c r="RLX186" s="12">
        <f>general_device_image.description</f>
        <v>0</v>
      </c>
      <c r="RLY186" s="12">
        <f>general_device_image.description</f>
        <v>0</v>
      </c>
      <c r="RLZ186" s="12">
        <f>general_device_image.description</f>
        <v>0</v>
      </c>
      <c r="RMA186" s="12">
        <f>general_device_image.description</f>
        <v>0</v>
      </c>
      <c r="RMB186" s="12">
        <f>general_device_image.description</f>
        <v>0</v>
      </c>
      <c r="RMC186" s="12">
        <f>general_device_image.description</f>
        <v>0</v>
      </c>
      <c r="RMD186" s="12">
        <f>general_device_image.description</f>
        <v>0</v>
      </c>
      <c r="RME186" s="12">
        <f>general_device_image.description</f>
        <v>0</v>
      </c>
      <c r="RMF186" s="12">
        <f>general_device_image.description</f>
        <v>0</v>
      </c>
      <c r="RMG186" s="12">
        <f>general_device_image.description</f>
        <v>0</v>
      </c>
      <c r="RMH186" s="12">
        <f>general_device_image.description</f>
        <v>0</v>
      </c>
      <c r="RMI186" s="12">
        <f>general_device_image.description</f>
        <v>0</v>
      </c>
      <c r="RMJ186" s="12">
        <f>general_device_image.description</f>
        <v>0</v>
      </c>
      <c r="RMK186" s="12">
        <f>general_device_image.description</f>
        <v>0</v>
      </c>
      <c r="RML186" s="12">
        <f>general_device_image.description</f>
        <v>0</v>
      </c>
      <c r="RMM186" s="12">
        <f>general_device_image.description</f>
        <v>0</v>
      </c>
      <c r="RMN186" s="12">
        <f>general_device_image.description</f>
        <v>0</v>
      </c>
      <c r="RMO186" s="12">
        <f>general_device_image.description</f>
        <v>0</v>
      </c>
      <c r="RMP186" s="12">
        <f>general_device_image.description</f>
        <v>0</v>
      </c>
      <c r="RMQ186" s="12">
        <f>general_device_image.description</f>
        <v>0</v>
      </c>
      <c r="RMR186" s="12">
        <f>general_device_image.description</f>
        <v>0</v>
      </c>
      <c r="RMS186" s="12">
        <f>general_device_image.description</f>
        <v>0</v>
      </c>
      <c r="RMT186" s="12">
        <f>general_device_image.description</f>
        <v>0</v>
      </c>
      <c r="RMU186" s="12">
        <f>general_device_image.description</f>
        <v>0</v>
      </c>
      <c r="RMV186" s="12">
        <f>general_device_image.description</f>
        <v>0</v>
      </c>
      <c r="RMW186" s="12">
        <f>general_device_image.description</f>
        <v>0</v>
      </c>
      <c r="RMX186" s="12">
        <f>general_device_image.description</f>
        <v>0</v>
      </c>
      <c r="RMY186" s="12">
        <f>general_device_image.description</f>
        <v>0</v>
      </c>
      <c r="RMZ186" s="12">
        <f>general_device_image.description</f>
        <v>0</v>
      </c>
      <c r="RNA186" s="12">
        <f>general_device_image.description</f>
        <v>0</v>
      </c>
      <c r="RNB186" s="12">
        <f>general_device_image.description</f>
        <v>0</v>
      </c>
      <c r="RNC186" s="12">
        <f>general_device_image.description</f>
        <v>0</v>
      </c>
      <c r="RND186" s="12">
        <f>general_device_image.description</f>
        <v>0</v>
      </c>
      <c r="RNE186" s="12">
        <f>general_device_image.description</f>
        <v>0</v>
      </c>
      <c r="RNF186" s="12">
        <f>general_device_image.description</f>
        <v>0</v>
      </c>
      <c r="RNG186" s="12">
        <f>general_device_image.description</f>
        <v>0</v>
      </c>
      <c r="RNH186" s="12">
        <f>general_device_image.description</f>
        <v>0</v>
      </c>
      <c r="RNI186" s="12">
        <f>general_device_image.description</f>
        <v>0</v>
      </c>
      <c r="RNJ186" s="12">
        <f>general_device_image.description</f>
        <v>0</v>
      </c>
      <c r="RNK186" s="12">
        <f>general_device_image.description</f>
        <v>0</v>
      </c>
      <c r="RNL186" s="12">
        <f>general_device_image.description</f>
        <v>0</v>
      </c>
      <c r="RNM186" s="12">
        <f>general_device_image.description</f>
        <v>0</v>
      </c>
      <c r="RNN186" s="12">
        <f>general_device_image.description</f>
        <v>0</v>
      </c>
      <c r="RNO186" s="12">
        <f>general_device_image.description</f>
        <v>0</v>
      </c>
      <c r="RNP186" s="12">
        <f>general_device_image.description</f>
        <v>0</v>
      </c>
      <c r="RNQ186" s="12">
        <f>general_device_image.description</f>
        <v>0</v>
      </c>
      <c r="RNR186" s="12">
        <f>general_device_image.description</f>
        <v>0</v>
      </c>
      <c r="RNS186" s="12">
        <f>general_device_image.description</f>
        <v>0</v>
      </c>
      <c r="RNT186" s="12">
        <f>general_device_image.description</f>
        <v>0</v>
      </c>
      <c r="RNU186" s="12">
        <f>general_device_image.description</f>
        <v>0</v>
      </c>
      <c r="RNV186" s="12">
        <f>general_device_image.description</f>
        <v>0</v>
      </c>
      <c r="RNW186" s="12">
        <f>general_device_image.description</f>
        <v>0</v>
      </c>
      <c r="RNX186" s="12">
        <f>general_device_image.description</f>
        <v>0</v>
      </c>
      <c r="RNY186" s="12">
        <f>general_device_image.description</f>
        <v>0</v>
      </c>
      <c r="RNZ186" s="12">
        <f>general_device_image.description</f>
        <v>0</v>
      </c>
      <c r="ROA186" s="12">
        <f>general_device_image.description</f>
        <v>0</v>
      </c>
      <c r="ROB186" s="12">
        <f>general_device_image.description</f>
        <v>0</v>
      </c>
      <c r="ROC186" s="12">
        <f>general_device_image.description</f>
        <v>0</v>
      </c>
      <c r="ROD186" s="12">
        <f>general_device_image.description</f>
        <v>0</v>
      </c>
      <c r="ROE186" s="12">
        <f>general_device_image.description</f>
        <v>0</v>
      </c>
      <c r="ROF186" s="12">
        <f>general_device_image.description</f>
        <v>0</v>
      </c>
      <c r="ROG186" s="12">
        <f>general_device_image.description</f>
        <v>0</v>
      </c>
      <c r="ROH186" s="12">
        <f>general_device_image.description</f>
        <v>0</v>
      </c>
      <c r="ROI186" s="12">
        <f>general_device_image.description</f>
        <v>0</v>
      </c>
      <c r="ROJ186" s="12">
        <f>general_device_image.description</f>
        <v>0</v>
      </c>
      <c r="ROK186" s="12">
        <f>general_device_image.description</f>
        <v>0</v>
      </c>
      <c r="ROL186" s="12">
        <f>general_device_image.description</f>
        <v>0</v>
      </c>
      <c r="ROM186" s="12">
        <f>general_device_image.description</f>
        <v>0</v>
      </c>
      <c r="RON186" s="12">
        <f>general_device_image.description</f>
        <v>0</v>
      </c>
      <c r="ROO186" s="12">
        <f>general_device_image.description</f>
        <v>0</v>
      </c>
      <c r="ROP186" s="12">
        <f>general_device_image.description</f>
        <v>0</v>
      </c>
      <c r="ROQ186" s="12">
        <f>general_device_image.description</f>
        <v>0</v>
      </c>
      <c r="ROR186" s="12">
        <f>general_device_image.description</f>
        <v>0</v>
      </c>
      <c r="ROS186" s="12">
        <f>general_device_image.description</f>
        <v>0</v>
      </c>
      <c r="ROT186" s="12">
        <f>general_device_image.description</f>
        <v>0</v>
      </c>
      <c r="ROU186" s="12">
        <f>general_device_image.description</f>
        <v>0</v>
      </c>
      <c r="ROV186" s="12">
        <f>general_device_image.description</f>
        <v>0</v>
      </c>
      <c r="ROW186" s="12">
        <f>general_device_image.description</f>
        <v>0</v>
      </c>
      <c r="ROX186" s="12">
        <f>general_device_image.description</f>
        <v>0</v>
      </c>
      <c r="ROY186" s="12">
        <f>general_device_image.description</f>
        <v>0</v>
      </c>
      <c r="ROZ186" s="12">
        <f>general_device_image.description</f>
        <v>0</v>
      </c>
      <c r="RPA186" s="12">
        <f>general_device_image.description</f>
        <v>0</v>
      </c>
      <c r="RPB186" s="12">
        <f>general_device_image.description</f>
        <v>0</v>
      </c>
      <c r="RPC186" s="12">
        <f>general_device_image.description</f>
        <v>0</v>
      </c>
      <c r="RPD186" s="12">
        <f>general_device_image.description</f>
        <v>0</v>
      </c>
      <c r="RPE186" s="12">
        <f>general_device_image.description</f>
        <v>0</v>
      </c>
      <c r="RPF186" s="12">
        <f>general_device_image.description</f>
        <v>0</v>
      </c>
      <c r="RPG186" s="12">
        <f>general_device_image.description</f>
        <v>0</v>
      </c>
      <c r="RPH186" s="12">
        <f>general_device_image.description</f>
        <v>0</v>
      </c>
      <c r="RPI186" s="12">
        <f>general_device_image.description</f>
        <v>0</v>
      </c>
      <c r="RPJ186" s="12">
        <f>general_device_image.description</f>
        <v>0</v>
      </c>
      <c r="RPK186" s="12">
        <f>general_device_image.description</f>
        <v>0</v>
      </c>
      <c r="RPL186" s="12">
        <f>general_device_image.description</f>
        <v>0</v>
      </c>
      <c r="RPM186" s="12">
        <f>general_device_image.description</f>
        <v>0</v>
      </c>
      <c r="RPN186" s="12">
        <f>general_device_image.description</f>
        <v>0</v>
      </c>
      <c r="RPO186" s="12">
        <f>general_device_image.description</f>
        <v>0</v>
      </c>
      <c r="RPP186" s="12">
        <f>general_device_image.description</f>
        <v>0</v>
      </c>
      <c r="RPQ186" s="12">
        <f>general_device_image.description</f>
        <v>0</v>
      </c>
      <c r="RPR186" s="12">
        <f>general_device_image.description</f>
        <v>0</v>
      </c>
      <c r="RPS186" s="12">
        <f>general_device_image.description</f>
        <v>0</v>
      </c>
      <c r="RPT186" s="12">
        <f>general_device_image.description</f>
        <v>0</v>
      </c>
      <c r="RPU186" s="12">
        <f>general_device_image.description</f>
        <v>0</v>
      </c>
      <c r="RPV186" s="12">
        <f>general_device_image.description</f>
        <v>0</v>
      </c>
      <c r="RPW186" s="12">
        <f>general_device_image.description</f>
        <v>0</v>
      </c>
      <c r="RPX186" s="12">
        <f>general_device_image.description</f>
        <v>0</v>
      </c>
      <c r="RPY186" s="12">
        <f>general_device_image.description</f>
        <v>0</v>
      </c>
      <c r="RPZ186" s="12">
        <f>general_device_image.description</f>
        <v>0</v>
      </c>
      <c r="RQA186" s="12">
        <f>general_device_image.description</f>
        <v>0</v>
      </c>
      <c r="RQB186" s="12">
        <f>general_device_image.description</f>
        <v>0</v>
      </c>
      <c r="RQC186" s="12">
        <f>general_device_image.description</f>
        <v>0</v>
      </c>
      <c r="RQD186" s="12">
        <f>general_device_image.description</f>
        <v>0</v>
      </c>
      <c r="RQE186" s="12">
        <f>general_device_image.description</f>
        <v>0</v>
      </c>
      <c r="RQF186" s="12">
        <f>general_device_image.description</f>
        <v>0</v>
      </c>
      <c r="RQG186" s="12">
        <f>general_device_image.description</f>
        <v>0</v>
      </c>
      <c r="RQH186" s="12">
        <f>general_device_image.description</f>
        <v>0</v>
      </c>
      <c r="RQI186" s="12">
        <f>general_device_image.description</f>
        <v>0</v>
      </c>
      <c r="RQJ186" s="12">
        <f>general_device_image.description</f>
        <v>0</v>
      </c>
      <c r="RQK186" s="12">
        <f>general_device_image.description</f>
        <v>0</v>
      </c>
      <c r="RQL186" s="12">
        <f>general_device_image.description</f>
        <v>0</v>
      </c>
      <c r="RQM186" s="12">
        <f>general_device_image.description</f>
        <v>0</v>
      </c>
      <c r="RQN186" s="12">
        <f>general_device_image.description</f>
        <v>0</v>
      </c>
      <c r="RQO186" s="12">
        <f>general_device_image.description</f>
        <v>0</v>
      </c>
      <c r="RQP186" s="12">
        <f>general_device_image.description</f>
        <v>0</v>
      </c>
      <c r="RQQ186" s="12">
        <f>general_device_image.description</f>
        <v>0</v>
      </c>
      <c r="RQR186" s="12">
        <f>general_device_image.description</f>
        <v>0</v>
      </c>
      <c r="RQS186" s="12">
        <f>general_device_image.description</f>
        <v>0</v>
      </c>
      <c r="RQT186" s="12">
        <f>general_device_image.description</f>
        <v>0</v>
      </c>
      <c r="RQU186" s="12">
        <f>general_device_image.description</f>
        <v>0</v>
      </c>
      <c r="RQV186" s="12">
        <f>general_device_image.description</f>
        <v>0</v>
      </c>
      <c r="RQW186" s="12">
        <f>general_device_image.description</f>
        <v>0</v>
      </c>
      <c r="RQX186" s="12">
        <f>general_device_image.description</f>
        <v>0</v>
      </c>
      <c r="RQY186" s="12">
        <f>general_device_image.description</f>
        <v>0</v>
      </c>
      <c r="RQZ186" s="12">
        <f>general_device_image.description</f>
        <v>0</v>
      </c>
      <c r="RRA186" s="12">
        <f>general_device_image.description</f>
        <v>0</v>
      </c>
      <c r="RRB186" s="12">
        <f>general_device_image.description</f>
        <v>0</v>
      </c>
      <c r="RRC186" s="12">
        <f>general_device_image.description</f>
        <v>0</v>
      </c>
      <c r="RRD186" s="12">
        <f>general_device_image.description</f>
        <v>0</v>
      </c>
      <c r="RRE186" s="12">
        <f>general_device_image.description</f>
        <v>0</v>
      </c>
      <c r="RRF186" s="12">
        <f>general_device_image.description</f>
        <v>0</v>
      </c>
      <c r="RRG186" s="12">
        <f>general_device_image.description</f>
        <v>0</v>
      </c>
      <c r="RRH186" s="12">
        <f>general_device_image.description</f>
        <v>0</v>
      </c>
      <c r="RRI186" s="12">
        <f>general_device_image.description</f>
        <v>0</v>
      </c>
      <c r="RRJ186" s="12">
        <f>general_device_image.description</f>
        <v>0</v>
      </c>
      <c r="RRK186" s="12">
        <f>general_device_image.description</f>
        <v>0</v>
      </c>
      <c r="RRL186" s="12">
        <f>general_device_image.description</f>
        <v>0</v>
      </c>
      <c r="RRM186" s="12">
        <f>general_device_image.description</f>
        <v>0</v>
      </c>
      <c r="RRN186" s="12">
        <f>general_device_image.description</f>
        <v>0</v>
      </c>
      <c r="RRO186" s="12">
        <f>general_device_image.description</f>
        <v>0</v>
      </c>
      <c r="RRP186" s="12">
        <f>general_device_image.description</f>
        <v>0</v>
      </c>
      <c r="RRQ186" s="12">
        <f>general_device_image.description</f>
        <v>0</v>
      </c>
      <c r="RRR186" s="12">
        <f>general_device_image.description</f>
        <v>0</v>
      </c>
      <c r="RRS186" s="12">
        <f>general_device_image.description</f>
        <v>0</v>
      </c>
      <c r="RRT186" s="12">
        <f>general_device_image.description</f>
        <v>0</v>
      </c>
      <c r="RRU186" s="12">
        <f>general_device_image.description</f>
        <v>0</v>
      </c>
      <c r="RRV186" s="12">
        <f>general_device_image.description</f>
        <v>0</v>
      </c>
      <c r="RRW186" s="12">
        <f>general_device_image.description</f>
        <v>0</v>
      </c>
      <c r="RRX186" s="12">
        <f>general_device_image.description</f>
        <v>0</v>
      </c>
      <c r="RRY186" s="12">
        <f>general_device_image.description</f>
        <v>0</v>
      </c>
      <c r="RRZ186" s="12">
        <f>general_device_image.description</f>
        <v>0</v>
      </c>
      <c r="RSA186" s="12">
        <f>general_device_image.description</f>
        <v>0</v>
      </c>
      <c r="RSB186" s="12">
        <f>general_device_image.description</f>
        <v>0</v>
      </c>
      <c r="RSC186" s="12">
        <f>general_device_image.description</f>
        <v>0</v>
      </c>
      <c r="RSD186" s="12">
        <f>general_device_image.description</f>
        <v>0</v>
      </c>
      <c r="RSE186" s="12">
        <f>general_device_image.description</f>
        <v>0</v>
      </c>
      <c r="RSF186" s="12">
        <f>general_device_image.description</f>
        <v>0</v>
      </c>
      <c r="RSG186" s="12">
        <f>general_device_image.description</f>
        <v>0</v>
      </c>
      <c r="RSH186" s="12">
        <f>general_device_image.description</f>
        <v>0</v>
      </c>
      <c r="RSI186" s="12">
        <f>general_device_image.description</f>
        <v>0</v>
      </c>
      <c r="RSJ186" s="12">
        <f>general_device_image.description</f>
        <v>0</v>
      </c>
      <c r="RSK186" s="12">
        <f>general_device_image.description</f>
        <v>0</v>
      </c>
      <c r="RSL186" s="12">
        <f>general_device_image.description</f>
        <v>0</v>
      </c>
      <c r="RSM186" s="12">
        <f>general_device_image.description</f>
        <v>0</v>
      </c>
      <c r="RSN186" s="12">
        <f>general_device_image.description</f>
        <v>0</v>
      </c>
      <c r="RSO186" s="12">
        <f>general_device_image.description</f>
        <v>0</v>
      </c>
      <c r="RSP186" s="12">
        <f>general_device_image.description</f>
        <v>0</v>
      </c>
      <c r="RSQ186" s="12">
        <f>general_device_image.description</f>
        <v>0</v>
      </c>
      <c r="RSR186" s="12">
        <f>general_device_image.description</f>
        <v>0</v>
      </c>
      <c r="RSS186" s="12">
        <f>general_device_image.description</f>
        <v>0</v>
      </c>
      <c r="RST186" s="12">
        <f>general_device_image.description</f>
        <v>0</v>
      </c>
      <c r="RSU186" s="12">
        <f>general_device_image.description</f>
        <v>0</v>
      </c>
      <c r="RSV186" s="12">
        <f>general_device_image.description</f>
        <v>0</v>
      </c>
      <c r="RSW186" s="12">
        <f>general_device_image.description</f>
        <v>0</v>
      </c>
      <c r="RSX186" s="12">
        <f>general_device_image.description</f>
        <v>0</v>
      </c>
      <c r="RSY186" s="12">
        <f>general_device_image.description</f>
        <v>0</v>
      </c>
      <c r="RSZ186" s="12">
        <f>general_device_image.description</f>
        <v>0</v>
      </c>
      <c r="RTA186" s="12">
        <f>general_device_image.description</f>
        <v>0</v>
      </c>
      <c r="RTB186" s="12">
        <f>general_device_image.description</f>
        <v>0</v>
      </c>
      <c r="RTC186" s="12">
        <f>general_device_image.description</f>
        <v>0</v>
      </c>
      <c r="RTD186" s="12">
        <f>general_device_image.description</f>
        <v>0</v>
      </c>
      <c r="RTE186" s="12">
        <f>general_device_image.description</f>
        <v>0</v>
      </c>
      <c r="RTF186" s="12">
        <f>general_device_image.description</f>
        <v>0</v>
      </c>
      <c r="RTG186" s="12">
        <f>general_device_image.description</f>
        <v>0</v>
      </c>
      <c r="RTH186" s="12">
        <f>general_device_image.description</f>
        <v>0</v>
      </c>
      <c r="RTI186" s="12">
        <f>general_device_image.description</f>
        <v>0</v>
      </c>
      <c r="RTJ186" s="12">
        <f>general_device_image.description</f>
        <v>0</v>
      </c>
      <c r="RTK186" s="12">
        <f>general_device_image.description</f>
        <v>0</v>
      </c>
      <c r="RTL186" s="12">
        <f>general_device_image.description</f>
        <v>0</v>
      </c>
      <c r="RTM186" s="12">
        <f>general_device_image.description</f>
        <v>0</v>
      </c>
      <c r="RTN186" s="12">
        <f>general_device_image.description</f>
        <v>0</v>
      </c>
      <c r="RTO186" s="12">
        <f>general_device_image.description</f>
        <v>0</v>
      </c>
      <c r="RTP186" s="12">
        <f>general_device_image.description</f>
        <v>0</v>
      </c>
      <c r="RTQ186" s="12">
        <f>general_device_image.description</f>
        <v>0</v>
      </c>
      <c r="RTR186" s="12">
        <f>general_device_image.description</f>
        <v>0</v>
      </c>
      <c r="RTS186" s="12">
        <f>general_device_image.description</f>
        <v>0</v>
      </c>
      <c r="RTT186" s="12">
        <f>general_device_image.description</f>
        <v>0</v>
      </c>
      <c r="RTU186" s="12">
        <f>general_device_image.description</f>
        <v>0</v>
      </c>
      <c r="RTV186" s="12">
        <f>general_device_image.description</f>
        <v>0</v>
      </c>
      <c r="RTW186" s="12">
        <f>general_device_image.description</f>
        <v>0</v>
      </c>
      <c r="RTX186" s="12">
        <f>general_device_image.description</f>
        <v>0</v>
      </c>
      <c r="RTY186" s="12">
        <f>general_device_image.description</f>
        <v>0</v>
      </c>
      <c r="RTZ186" s="12">
        <f>general_device_image.description</f>
        <v>0</v>
      </c>
      <c r="RUA186" s="12">
        <f>general_device_image.description</f>
        <v>0</v>
      </c>
      <c r="RUB186" s="12">
        <f>general_device_image.description</f>
        <v>0</v>
      </c>
      <c r="RUC186" s="12">
        <f>general_device_image.description</f>
        <v>0</v>
      </c>
      <c r="RUD186" s="12">
        <f>general_device_image.description</f>
        <v>0</v>
      </c>
      <c r="RUE186" s="12">
        <f>general_device_image.description</f>
        <v>0</v>
      </c>
      <c r="RUF186" s="12">
        <f>general_device_image.description</f>
        <v>0</v>
      </c>
      <c r="RUG186" s="12">
        <f>general_device_image.description</f>
        <v>0</v>
      </c>
      <c r="RUH186" s="12">
        <f>general_device_image.description</f>
        <v>0</v>
      </c>
      <c r="RUI186" s="12">
        <f>general_device_image.description</f>
        <v>0</v>
      </c>
      <c r="RUJ186" s="12">
        <f>general_device_image.description</f>
        <v>0</v>
      </c>
      <c r="RUK186" s="12">
        <f>general_device_image.description</f>
        <v>0</v>
      </c>
      <c r="RUL186" s="12">
        <f>general_device_image.description</f>
        <v>0</v>
      </c>
      <c r="RUM186" s="12">
        <f>general_device_image.description</f>
        <v>0</v>
      </c>
      <c r="RUN186" s="12">
        <f>general_device_image.description</f>
        <v>0</v>
      </c>
      <c r="RUO186" s="12">
        <f>general_device_image.description</f>
        <v>0</v>
      </c>
      <c r="RUP186" s="12">
        <f>general_device_image.description</f>
        <v>0</v>
      </c>
      <c r="RUQ186" s="12">
        <f>general_device_image.description</f>
        <v>0</v>
      </c>
      <c r="RUR186" s="12">
        <f>general_device_image.description</f>
        <v>0</v>
      </c>
      <c r="RUS186" s="12">
        <f>general_device_image.description</f>
        <v>0</v>
      </c>
      <c r="RUT186" s="12">
        <f>general_device_image.description</f>
        <v>0</v>
      </c>
      <c r="RUU186" s="12">
        <f>general_device_image.description</f>
        <v>0</v>
      </c>
      <c r="RUV186" s="12">
        <f>general_device_image.description</f>
        <v>0</v>
      </c>
      <c r="RUW186" s="12">
        <f>general_device_image.description</f>
        <v>0</v>
      </c>
      <c r="RUX186" s="12">
        <f>general_device_image.description</f>
        <v>0</v>
      </c>
      <c r="RUY186" s="12">
        <f>general_device_image.description</f>
        <v>0</v>
      </c>
      <c r="RUZ186" s="12">
        <f>general_device_image.description</f>
        <v>0</v>
      </c>
      <c r="RVA186" s="12">
        <f>general_device_image.description</f>
        <v>0</v>
      </c>
      <c r="RVB186" s="12">
        <f>general_device_image.description</f>
        <v>0</v>
      </c>
      <c r="RVC186" s="12">
        <f>general_device_image.description</f>
        <v>0</v>
      </c>
      <c r="RVD186" s="12">
        <f>general_device_image.description</f>
        <v>0</v>
      </c>
      <c r="RVE186" s="12">
        <f>general_device_image.description</f>
        <v>0</v>
      </c>
      <c r="RVF186" s="12">
        <f>general_device_image.description</f>
        <v>0</v>
      </c>
      <c r="RVG186" s="12">
        <f>general_device_image.description</f>
        <v>0</v>
      </c>
      <c r="RVH186" s="12">
        <f>general_device_image.description</f>
        <v>0</v>
      </c>
      <c r="RVI186" s="12">
        <f>general_device_image.description</f>
        <v>0</v>
      </c>
      <c r="RVJ186" s="12">
        <f>general_device_image.description</f>
        <v>0</v>
      </c>
      <c r="RVK186" s="12">
        <f>general_device_image.description</f>
        <v>0</v>
      </c>
      <c r="RVL186" s="12">
        <f>general_device_image.description</f>
        <v>0</v>
      </c>
      <c r="RVM186" s="12">
        <f>general_device_image.description</f>
        <v>0</v>
      </c>
      <c r="RVN186" s="12">
        <f>general_device_image.description</f>
        <v>0</v>
      </c>
      <c r="RVO186" s="12">
        <f>general_device_image.description</f>
        <v>0</v>
      </c>
      <c r="RVP186" s="12">
        <f>general_device_image.description</f>
        <v>0</v>
      </c>
      <c r="RVQ186" s="12">
        <f>general_device_image.description</f>
        <v>0</v>
      </c>
      <c r="RVR186" s="12">
        <f>general_device_image.description</f>
        <v>0</v>
      </c>
      <c r="RVS186" s="12">
        <f>general_device_image.description</f>
        <v>0</v>
      </c>
      <c r="RVT186" s="12">
        <f>general_device_image.description</f>
        <v>0</v>
      </c>
      <c r="RVU186" s="12">
        <f>general_device_image.description</f>
        <v>0</v>
      </c>
      <c r="RVV186" s="12">
        <f>general_device_image.description</f>
        <v>0</v>
      </c>
      <c r="RVW186" s="12">
        <f>general_device_image.description</f>
        <v>0</v>
      </c>
      <c r="RVX186" s="12">
        <f>general_device_image.description</f>
        <v>0</v>
      </c>
      <c r="RVY186" s="12">
        <f>general_device_image.description</f>
        <v>0</v>
      </c>
      <c r="RVZ186" s="12">
        <f>general_device_image.description</f>
        <v>0</v>
      </c>
      <c r="RWA186" s="12">
        <f>general_device_image.description</f>
        <v>0</v>
      </c>
      <c r="RWB186" s="12">
        <f>general_device_image.description</f>
        <v>0</v>
      </c>
      <c r="RWC186" s="12">
        <f>general_device_image.description</f>
        <v>0</v>
      </c>
      <c r="RWD186" s="12">
        <f>general_device_image.description</f>
        <v>0</v>
      </c>
      <c r="RWE186" s="12">
        <f>general_device_image.description</f>
        <v>0</v>
      </c>
      <c r="RWF186" s="12">
        <f>general_device_image.description</f>
        <v>0</v>
      </c>
      <c r="RWG186" s="12">
        <f>general_device_image.description</f>
        <v>0</v>
      </c>
      <c r="RWH186" s="12">
        <f>general_device_image.description</f>
        <v>0</v>
      </c>
      <c r="RWI186" s="12">
        <f>general_device_image.description</f>
        <v>0</v>
      </c>
      <c r="RWJ186" s="12">
        <f>general_device_image.description</f>
        <v>0</v>
      </c>
      <c r="RWK186" s="12">
        <f>general_device_image.description</f>
        <v>0</v>
      </c>
      <c r="RWL186" s="12">
        <f>general_device_image.description</f>
        <v>0</v>
      </c>
      <c r="RWM186" s="12">
        <f>general_device_image.description</f>
        <v>0</v>
      </c>
      <c r="RWN186" s="12">
        <f>general_device_image.description</f>
        <v>0</v>
      </c>
      <c r="RWO186" s="12">
        <f>general_device_image.description</f>
        <v>0</v>
      </c>
      <c r="RWP186" s="12">
        <f>general_device_image.description</f>
        <v>0</v>
      </c>
      <c r="RWQ186" s="12">
        <f>general_device_image.description</f>
        <v>0</v>
      </c>
      <c r="RWR186" s="12">
        <f>general_device_image.description</f>
        <v>0</v>
      </c>
      <c r="RWS186" s="12">
        <f>general_device_image.description</f>
        <v>0</v>
      </c>
      <c r="RWT186" s="12">
        <f>general_device_image.description</f>
        <v>0</v>
      </c>
      <c r="RWU186" s="12">
        <f>general_device_image.description</f>
        <v>0</v>
      </c>
      <c r="RWV186" s="12">
        <f>general_device_image.description</f>
        <v>0</v>
      </c>
      <c r="RWW186" s="12">
        <f>general_device_image.description</f>
        <v>0</v>
      </c>
      <c r="RWX186" s="12">
        <f>general_device_image.description</f>
        <v>0</v>
      </c>
      <c r="RWY186" s="12">
        <f>general_device_image.description</f>
        <v>0</v>
      </c>
      <c r="RWZ186" s="12">
        <f>general_device_image.description</f>
        <v>0</v>
      </c>
      <c r="RXA186" s="12">
        <f>general_device_image.description</f>
        <v>0</v>
      </c>
      <c r="RXB186" s="12">
        <f>general_device_image.description</f>
        <v>0</v>
      </c>
      <c r="RXC186" s="12">
        <f>general_device_image.description</f>
        <v>0</v>
      </c>
      <c r="RXD186" s="12">
        <f>general_device_image.description</f>
        <v>0</v>
      </c>
      <c r="RXE186" s="12">
        <f>general_device_image.description</f>
        <v>0</v>
      </c>
      <c r="RXF186" s="12">
        <f>general_device_image.description</f>
        <v>0</v>
      </c>
      <c r="RXG186" s="12">
        <f>general_device_image.description</f>
        <v>0</v>
      </c>
      <c r="RXH186" s="12">
        <f>general_device_image.description</f>
        <v>0</v>
      </c>
      <c r="RXI186" s="12">
        <f>general_device_image.description</f>
        <v>0</v>
      </c>
      <c r="RXJ186" s="12">
        <f>general_device_image.description</f>
        <v>0</v>
      </c>
      <c r="RXK186" s="12">
        <f>general_device_image.description</f>
        <v>0</v>
      </c>
      <c r="RXL186" s="12">
        <f>general_device_image.description</f>
        <v>0</v>
      </c>
      <c r="RXM186" s="12">
        <f>general_device_image.description</f>
        <v>0</v>
      </c>
      <c r="RXN186" s="12">
        <f>general_device_image.description</f>
        <v>0</v>
      </c>
      <c r="RXO186" s="12">
        <f>general_device_image.description</f>
        <v>0</v>
      </c>
      <c r="RXP186" s="12">
        <f>general_device_image.description</f>
        <v>0</v>
      </c>
      <c r="RXQ186" s="12">
        <f>general_device_image.description</f>
        <v>0</v>
      </c>
      <c r="RXR186" s="12">
        <f>general_device_image.description</f>
        <v>0</v>
      </c>
      <c r="RXS186" s="12">
        <f>general_device_image.description</f>
        <v>0</v>
      </c>
      <c r="RXT186" s="12">
        <f>general_device_image.description</f>
        <v>0</v>
      </c>
      <c r="RXU186" s="12">
        <f>general_device_image.description</f>
        <v>0</v>
      </c>
      <c r="RXV186" s="12">
        <f>general_device_image.description</f>
        <v>0</v>
      </c>
      <c r="RXW186" s="12">
        <f>general_device_image.description</f>
        <v>0</v>
      </c>
      <c r="RXX186" s="12">
        <f>general_device_image.description</f>
        <v>0</v>
      </c>
      <c r="RXY186" s="12">
        <f>general_device_image.description</f>
        <v>0</v>
      </c>
      <c r="RXZ186" s="12">
        <f>general_device_image.description</f>
        <v>0</v>
      </c>
      <c r="RYA186" s="12">
        <f>general_device_image.description</f>
        <v>0</v>
      </c>
      <c r="RYB186" s="12">
        <f>general_device_image.description</f>
        <v>0</v>
      </c>
      <c r="RYC186" s="12">
        <f>general_device_image.description</f>
        <v>0</v>
      </c>
      <c r="RYD186" s="12">
        <f>general_device_image.description</f>
        <v>0</v>
      </c>
      <c r="RYE186" s="12">
        <f>general_device_image.description</f>
        <v>0</v>
      </c>
      <c r="RYF186" s="12">
        <f>general_device_image.description</f>
        <v>0</v>
      </c>
      <c r="RYG186" s="12">
        <f>general_device_image.description</f>
        <v>0</v>
      </c>
      <c r="RYH186" s="12">
        <f>general_device_image.description</f>
        <v>0</v>
      </c>
      <c r="RYI186" s="12">
        <f>general_device_image.description</f>
        <v>0</v>
      </c>
      <c r="RYJ186" s="12">
        <f>general_device_image.description</f>
        <v>0</v>
      </c>
      <c r="RYK186" s="12">
        <f>general_device_image.description</f>
        <v>0</v>
      </c>
      <c r="RYL186" s="12">
        <f>general_device_image.description</f>
        <v>0</v>
      </c>
      <c r="RYM186" s="12">
        <f>general_device_image.description</f>
        <v>0</v>
      </c>
      <c r="RYN186" s="12">
        <f>general_device_image.description</f>
        <v>0</v>
      </c>
      <c r="RYO186" s="12">
        <f>general_device_image.description</f>
        <v>0</v>
      </c>
      <c r="RYP186" s="12">
        <f>general_device_image.description</f>
        <v>0</v>
      </c>
      <c r="RYQ186" s="12">
        <f>general_device_image.description</f>
        <v>0</v>
      </c>
      <c r="RYR186" s="12">
        <f>general_device_image.description</f>
        <v>0</v>
      </c>
      <c r="RYS186" s="12">
        <f>general_device_image.description</f>
        <v>0</v>
      </c>
      <c r="RYT186" s="12">
        <f>general_device_image.description</f>
        <v>0</v>
      </c>
      <c r="RYU186" s="12">
        <f>general_device_image.description</f>
        <v>0</v>
      </c>
      <c r="RYV186" s="12">
        <f>general_device_image.description</f>
        <v>0</v>
      </c>
      <c r="RYW186" s="12">
        <f>general_device_image.description</f>
        <v>0</v>
      </c>
      <c r="RYX186" s="12">
        <f>general_device_image.description</f>
        <v>0</v>
      </c>
      <c r="RYY186" s="12">
        <f>general_device_image.description</f>
        <v>0</v>
      </c>
      <c r="RYZ186" s="12">
        <f>general_device_image.description</f>
        <v>0</v>
      </c>
      <c r="RZA186" s="12">
        <f>general_device_image.description</f>
        <v>0</v>
      </c>
      <c r="RZB186" s="12">
        <f>general_device_image.description</f>
        <v>0</v>
      </c>
      <c r="RZC186" s="12">
        <f>general_device_image.description</f>
        <v>0</v>
      </c>
      <c r="RZD186" s="12">
        <f>general_device_image.description</f>
        <v>0</v>
      </c>
      <c r="RZE186" s="12">
        <f>general_device_image.description</f>
        <v>0</v>
      </c>
      <c r="RZF186" s="12">
        <f>general_device_image.description</f>
        <v>0</v>
      </c>
      <c r="RZG186" s="12">
        <f>general_device_image.description</f>
        <v>0</v>
      </c>
      <c r="RZH186" s="12">
        <f>general_device_image.description</f>
        <v>0</v>
      </c>
      <c r="RZI186" s="12">
        <f>general_device_image.description</f>
        <v>0</v>
      </c>
      <c r="RZJ186" s="12">
        <f>general_device_image.description</f>
        <v>0</v>
      </c>
      <c r="RZK186" s="12">
        <f>general_device_image.description</f>
        <v>0</v>
      </c>
      <c r="RZL186" s="12">
        <f>general_device_image.description</f>
        <v>0</v>
      </c>
      <c r="RZM186" s="12">
        <f>general_device_image.description</f>
        <v>0</v>
      </c>
      <c r="RZN186" s="12">
        <f>general_device_image.description</f>
        <v>0</v>
      </c>
      <c r="RZO186" s="12">
        <f>general_device_image.description</f>
        <v>0</v>
      </c>
      <c r="RZP186" s="12">
        <f>general_device_image.description</f>
        <v>0</v>
      </c>
      <c r="RZQ186" s="12">
        <f>general_device_image.description</f>
        <v>0</v>
      </c>
      <c r="RZR186" s="12">
        <f>general_device_image.description</f>
        <v>0</v>
      </c>
      <c r="RZS186" s="12">
        <f>general_device_image.description</f>
        <v>0</v>
      </c>
      <c r="RZT186" s="12">
        <f>general_device_image.description</f>
        <v>0</v>
      </c>
      <c r="RZU186" s="12">
        <f>general_device_image.description</f>
        <v>0</v>
      </c>
      <c r="RZV186" s="12">
        <f>general_device_image.description</f>
        <v>0</v>
      </c>
      <c r="RZW186" s="12">
        <f>general_device_image.description</f>
        <v>0</v>
      </c>
      <c r="RZX186" s="12">
        <f>general_device_image.description</f>
        <v>0</v>
      </c>
      <c r="RZY186" s="12">
        <f>general_device_image.description</f>
        <v>0</v>
      </c>
      <c r="RZZ186" s="12">
        <f>general_device_image.description</f>
        <v>0</v>
      </c>
      <c r="SAA186" s="12">
        <f>general_device_image.description</f>
        <v>0</v>
      </c>
      <c r="SAB186" s="12">
        <f>general_device_image.description</f>
        <v>0</v>
      </c>
      <c r="SAC186" s="12">
        <f>general_device_image.description</f>
        <v>0</v>
      </c>
      <c r="SAD186" s="12">
        <f>general_device_image.description</f>
        <v>0</v>
      </c>
      <c r="SAE186" s="12">
        <f>general_device_image.description</f>
        <v>0</v>
      </c>
      <c r="SAF186" s="12">
        <f>general_device_image.description</f>
        <v>0</v>
      </c>
      <c r="SAG186" s="12">
        <f>general_device_image.description</f>
        <v>0</v>
      </c>
      <c r="SAH186" s="12">
        <f>general_device_image.description</f>
        <v>0</v>
      </c>
      <c r="SAI186" s="12">
        <f>general_device_image.description</f>
        <v>0</v>
      </c>
      <c r="SAJ186" s="12">
        <f>general_device_image.description</f>
        <v>0</v>
      </c>
      <c r="SAK186" s="12">
        <f>general_device_image.description</f>
        <v>0</v>
      </c>
      <c r="SAL186" s="12">
        <f>general_device_image.description</f>
        <v>0</v>
      </c>
      <c r="SAM186" s="12">
        <f>general_device_image.description</f>
        <v>0</v>
      </c>
      <c r="SAN186" s="12">
        <f>general_device_image.description</f>
        <v>0</v>
      </c>
      <c r="SAO186" s="12">
        <f>general_device_image.description</f>
        <v>0</v>
      </c>
      <c r="SAP186" s="12">
        <f>general_device_image.description</f>
        <v>0</v>
      </c>
      <c r="SAQ186" s="12">
        <f>general_device_image.description</f>
        <v>0</v>
      </c>
      <c r="SAR186" s="12">
        <f>general_device_image.description</f>
        <v>0</v>
      </c>
      <c r="SAS186" s="12">
        <f>general_device_image.description</f>
        <v>0</v>
      </c>
      <c r="SAT186" s="12">
        <f>general_device_image.description</f>
        <v>0</v>
      </c>
      <c r="SAU186" s="12">
        <f>general_device_image.description</f>
        <v>0</v>
      </c>
      <c r="SAV186" s="12">
        <f>general_device_image.description</f>
        <v>0</v>
      </c>
      <c r="SAW186" s="12">
        <f>general_device_image.description</f>
        <v>0</v>
      </c>
      <c r="SAX186" s="12">
        <f>general_device_image.description</f>
        <v>0</v>
      </c>
      <c r="SAY186" s="12">
        <f>general_device_image.description</f>
        <v>0</v>
      </c>
      <c r="SAZ186" s="12">
        <f>general_device_image.description</f>
        <v>0</v>
      </c>
      <c r="SBA186" s="12">
        <f>general_device_image.description</f>
        <v>0</v>
      </c>
      <c r="SBB186" s="12">
        <f>general_device_image.description</f>
        <v>0</v>
      </c>
      <c r="SBC186" s="12">
        <f>general_device_image.description</f>
        <v>0</v>
      </c>
      <c r="SBD186" s="12">
        <f>general_device_image.description</f>
        <v>0</v>
      </c>
      <c r="SBE186" s="12">
        <f>general_device_image.description</f>
        <v>0</v>
      </c>
      <c r="SBF186" s="12">
        <f>general_device_image.description</f>
        <v>0</v>
      </c>
      <c r="SBG186" s="12">
        <f>general_device_image.description</f>
        <v>0</v>
      </c>
      <c r="SBH186" s="12">
        <f>general_device_image.description</f>
        <v>0</v>
      </c>
      <c r="SBI186" s="12">
        <f>general_device_image.description</f>
        <v>0</v>
      </c>
      <c r="SBJ186" s="12">
        <f>general_device_image.description</f>
        <v>0</v>
      </c>
      <c r="SBK186" s="12">
        <f>general_device_image.description</f>
        <v>0</v>
      </c>
      <c r="SBL186" s="12">
        <f>general_device_image.description</f>
        <v>0</v>
      </c>
      <c r="SBM186" s="12">
        <f>general_device_image.description</f>
        <v>0</v>
      </c>
      <c r="SBN186" s="12">
        <f>general_device_image.description</f>
        <v>0</v>
      </c>
      <c r="SBO186" s="12">
        <f>general_device_image.description</f>
        <v>0</v>
      </c>
      <c r="SBP186" s="12">
        <f>general_device_image.description</f>
        <v>0</v>
      </c>
      <c r="SBQ186" s="12">
        <f>general_device_image.description</f>
        <v>0</v>
      </c>
      <c r="SBR186" s="12">
        <f>general_device_image.description</f>
        <v>0</v>
      </c>
      <c r="SBS186" s="12">
        <f>general_device_image.description</f>
        <v>0</v>
      </c>
      <c r="SBT186" s="12">
        <f>general_device_image.description</f>
        <v>0</v>
      </c>
      <c r="SBU186" s="12">
        <f>general_device_image.description</f>
        <v>0</v>
      </c>
      <c r="SBV186" s="12">
        <f>general_device_image.description</f>
        <v>0</v>
      </c>
      <c r="SBW186" s="12">
        <f>general_device_image.description</f>
        <v>0</v>
      </c>
      <c r="SBX186" s="12">
        <f>general_device_image.description</f>
        <v>0</v>
      </c>
      <c r="SBY186" s="12">
        <f>general_device_image.description</f>
        <v>0</v>
      </c>
      <c r="SBZ186" s="12">
        <f>general_device_image.description</f>
        <v>0</v>
      </c>
      <c r="SCA186" s="12">
        <f>general_device_image.description</f>
        <v>0</v>
      </c>
      <c r="SCB186" s="12">
        <f>general_device_image.description</f>
        <v>0</v>
      </c>
      <c r="SCC186" s="12">
        <f>general_device_image.description</f>
        <v>0</v>
      </c>
      <c r="SCD186" s="12">
        <f>general_device_image.description</f>
        <v>0</v>
      </c>
      <c r="SCE186" s="12">
        <f>general_device_image.description</f>
        <v>0</v>
      </c>
      <c r="SCF186" s="12">
        <f>general_device_image.description</f>
        <v>0</v>
      </c>
      <c r="SCG186" s="12">
        <f>general_device_image.description</f>
        <v>0</v>
      </c>
      <c r="SCH186" s="12">
        <f>general_device_image.description</f>
        <v>0</v>
      </c>
      <c r="SCI186" s="12">
        <f>general_device_image.description</f>
        <v>0</v>
      </c>
      <c r="SCJ186" s="12">
        <f>general_device_image.description</f>
        <v>0</v>
      </c>
      <c r="SCK186" s="12">
        <f>general_device_image.description</f>
        <v>0</v>
      </c>
      <c r="SCL186" s="12">
        <f>general_device_image.description</f>
        <v>0</v>
      </c>
      <c r="SCM186" s="12">
        <f>general_device_image.description</f>
        <v>0</v>
      </c>
      <c r="SCN186" s="12">
        <f>general_device_image.description</f>
        <v>0</v>
      </c>
      <c r="SCO186" s="12">
        <f>general_device_image.description</f>
        <v>0</v>
      </c>
      <c r="SCP186" s="12">
        <f>general_device_image.description</f>
        <v>0</v>
      </c>
      <c r="SCQ186" s="12">
        <f>general_device_image.description</f>
        <v>0</v>
      </c>
      <c r="SCR186" s="12">
        <f>general_device_image.description</f>
        <v>0</v>
      </c>
      <c r="SCS186" s="12">
        <f>general_device_image.description</f>
        <v>0</v>
      </c>
      <c r="SCT186" s="12">
        <f>general_device_image.description</f>
        <v>0</v>
      </c>
      <c r="SCU186" s="12">
        <f>general_device_image.description</f>
        <v>0</v>
      </c>
      <c r="SCV186" s="12">
        <f>general_device_image.description</f>
        <v>0</v>
      </c>
      <c r="SCW186" s="12">
        <f>general_device_image.description</f>
        <v>0</v>
      </c>
      <c r="SCX186" s="12">
        <f>general_device_image.description</f>
        <v>0</v>
      </c>
      <c r="SCY186" s="12">
        <f>general_device_image.description</f>
        <v>0</v>
      </c>
      <c r="SCZ186" s="12">
        <f>general_device_image.description</f>
        <v>0</v>
      </c>
      <c r="SDA186" s="12">
        <f>general_device_image.description</f>
        <v>0</v>
      </c>
      <c r="SDB186" s="12">
        <f>general_device_image.description</f>
        <v>0</v>
      </c>
      <c r="SDC186" s="12">
        <f>general_device_image.description</f>
        <v>0</v>
      </c>
      <c r="SDD186" s="12">
        <f>general_device_image.description</f>
        <v>0</v>
      </c>
      <c r="SDE186" s="12">
        <f>general_device_image.description</f>
        <v>0</v>
      </c>
      <c r="SDF186" s="12">
        <f>general_device_image.description</f>
        <v>0</v>
      </c>
      <c r="SDG186" s="12">
        <f>general_device_image.description</f>
        <v>0</v>
      </c>
      <c r="SDH186" s="12">
        <f>general_device_image.description</f>
        <v>0</v>
      </c>
      <c r="SDI186" s="12">
        <f>general_device_image.description</f>
        <v>0</v>
      </c>
      <c r="SDJ186" s="12">
        <f>general_device_image.description</f>
        <v>0</v>
      </c>
      <c r="SDK186" s="12">
        <f>general_device_image.description</f>
        <v>0</v>
      </c>
      <c r="SDL186" s="12">
        <f>general_device_image.description</f>
        <v>0</v>
      </c>
      <c r="SDM186" s="12">
        <f>general_device_image.description</f>
        <v>0</v>
      </c>
      <c r="SDN186" s="12">
        <f>general_device_image.description</f>
        <v>0</v>
      </c>
      <c r="SDO186" s="12">
        <f>general_device_image.description</f>
        <v>0</v>
      </c>
      <c r="SDP186" s="12">
        <f>general_device_image.description</f>
        <v>0</v>
      </c>
      <c r="SDQ186" s="12">
        <f>general_device_image.description</f>
        <v>0</v>
      </c>
      <c r="SDR186" s="12">
        <f>general_device_image.description</f>
        <v>0</v>
      </c>
      <c r="SDS186" s="12">
        <f>general_device_image.description</f>
        <v>0</v>
      </c>
      <c r="SDT186" s="12">
        <f>general_device_image.description</f>
        <v>0</v>
      </c>
      <c r="SDU186" s="12">
        <f>general_device_image.description</f>
        <v>0</v>
      </c>
      <c r="SDV186" s="12">
        <f>general_device_image.description</f>
        <v>0</v>
      </c>
      <c r="SDW186" s="12">
        <f>general_device_image.description</f>
        <v>0</v>
      </c>
      <c r="SDX186" s="12">
        <f>general_device_image.description</f>
        <v>0</v>
      </c>
      <c r="SDY186" s="12">
        <f>general_device_image.description</f>
        <v>0</v>
      </c>
      <c r="SDZ186" s="12">
        <f>general_device_image.description</f>
        <v>0</v>
      </c>
      <c r="SEA186" s="12">
        <f>general_device_image.description</f>
        <v>0</v>
      </c>
      <c r="SEB186" s="12">
        <f>general_device_image.description</f>
        <v>0</v>
      </c>
      <c r="SEC186" s="12">
        <f>general_device_image.description</f>
        <v>0</v>
      </c>
      <c r="SED186" s="12">
        <f>general_device_image.description</f>
        <v>0</v>
      </c>
      <c r="SEE186" s="12">
        <f>general_device_image.description</f>
        <v>0</v>
      </c>
      <c r="SEF186" s="12">
        <f>general_device_image.description</f>
        <v>0</v>
      </c>
      <c r="SEG186" s="12">
        <f>general_device_image.description</f>
        <v>0</v>
      </c>
      <c r="SEH186" s="12">
        <f>general_device_image.description</f>
        <v>0</v>
      </c>
      <c r="SEI186" s="12">
        <f>general_device_image.description</f>
        <v>0</v>
      </c>
      <c r="SEJ186" s="12">
        <f>general_device_image.description</f>
        <v>0</v>
      </c>
      <c r="SEK186" s="12">
        <f>general_device_image.description</f>
        <v>0</v>
      </c>
      <c r="SEL186" s="12">
        <f>general_device_image.description</f>
        <v>0</v>
      </c>
      <c r="SEM186" s="12">
        <f>general_device_image.description</f>
        <v>0</v>
      </c>
      <c r="SEN186" s="12">
        <f>general_device_image.description</f>
        <v>0</v>
      </c>
      <c r="SEO186" s="12">
        <f>general_device_image.description</f>
        <v>0</v>
      </c>
      <c r="SEP186" s="12">
        <f>general_device_image.description</f>
        <v>0</v>
      </c>
      <c r="SEQ186" s="12">
        <f>general_device_image.description</f>
        <v>0</v>
      </c>
      <c r="SER186" s="12">
        <f>general_device_image.description</f>
        <v>0</v>
      </c>
      <c r="SES186" s="12">
        <f>general_device_image.description</f>
        <v>0</v>
      </c>
      <c r="SET186" s="12">
        <f>general_device_image.description</f>
        <v>0</v>
      </c>
      <c r="SEU186" s="12">
        <f>general_device_image.description</f>
        <v>0</v>
      </c>
      <c r="SEV186" s="12">
        <f>general_device_image.description</f>
        <v>0</v>
      </c>
      <c r="SEW186" s="12">
        <f>general_device_image.description</f>
        <v>0</v>
      </c>
      <c r="SEX186" s="12">
        <f>general_device_image.description</f>
        <v>0</v>
      </c>
      <c r="SEY186" s="12">
        <f>general_device_image.description</f>
        <v>0</v>
      </c>
      <c r="SEZ186" s="12">
        <f>general_device_image.description</f>
        <v>0</v>
      </c>
      <c r="SFA186" s="12">
        <f>general_device_image.description</f>
        <v>0</v>
      </c>
      <c r="SFB186" s="12">
        <f>general_device_image.description</f>
        <v>0</v>
      </c>
      <c r="SFC186" s="12">
        <f>general_device_image.description</f>
        <v>0</v>
      </c>
      <c r="SFD186" s="12">
        <f>general_device_image.description</f>
        <v>0</v>
      </c>
      <c r="SFE186" s="12">
        <f>general_device_image.description</f>
        <v>0</v>
      </c>
      <c r="SFF186" s="12">
        <f>general_device_image.description</f>
        <v>0</v>
      </c>
      <c r="SFG186" s="12">
        <f>general_device_image.description</f>
        <v>0</v>
      </c>
      <c r="SFH186" s="12">
        <f>general_device_image.description</f>
        <v>0</v>
      </c>
      <c r="SFI186" s="12">
        <f>general_device_image.description</f>
        <v>0</v>
      </c>
      <c r="SFJ186" s="12">
        <f>general_device_image.description</f>
        <v>0</v>
      </c>
      <c r="SFK186" s="12">
        <f>general_device_image.description</f>
        <v>0</v>
      </c>
      <c r="SFL186" s="12">
        <f>general_device_image.description</f>
        <v>0</v>
      </c>
      <c r="SFM186" s="12">
        <f>general_device_image.description</f>
        <v>0</v>
      </c>
      <c r="SFN186" s="12">
        <f>general_device_image.description</f>
        <v>0</v>
      </c>
      <c r="SFO186" s="12">
        <f>general_device_image.description</f>
        <v>0</v>
      </c>
      <c r="SFP186" s="12">
        <f>general_device_image.description</f>
        <v>0</v>
      </c>
      <c r="SFQ186" s="12">
        <f>general_device_image.description</f>
        <v>0</v>
      </c>
      <c r="SFR186" s="12">
        <f>general_device_image.description</f>
        <v>0</v>
      </c>
      <c r="SFS186" s="12">
        <f>general_device_image.description</f>
        <v>0</v>
      </c>
      <c r="SFT186" s="12">
        <f>general_device_image.description</f>
        <v>0</v>
      </c>
      <c r="SFU186" s="12">
        <f>general_device_image.description</f>
        <v>0</v>
      </c>
      <c r="SFV186" s="12">
        <f>general_device_image.description</f>
        <v>0</v>
      </c>
      <c r="SFW186" s="12">
        <f>general_device_image.description</f>
        <v>0</v>
      </c>
      <c r="SFX186" s="12">
        <f>general_device_image.description</f>
        <v>0</v>
      </c>
      <c r="SFY186" s="12">
        <f>general_device_image.description</f>
        <v>0</v>
      </c>
      <c r="SFZ186" s="12">
        <f>general_device_image.description</f>
        <v>0</v>
      </c>
      <c r="SGA186" s="12">
        <f>general_device_image.description</f>
        <v>0</v>
      </c>
      <c r="SGB186" s="12">
        <f>general_device_image.description</f>
        <v>0</v>
      </c>
      <c r="SGC186" s="12">
        <f>general_device_image.description</f>
        <v>0</v>
      </c>
      <c r="SGD186" s="12">
        <f>general_device_image.description</f>
        <v>0</v>
      </c>
      <c r="SGE186" s="12">
        <f>general_device_image.description</f>
        <v>0</v>
      </c>
      <c r="SGF186" s="12">
        <f>general_device_image.description</f>
        <v>0</v>
      </c>
      <c r="SGG186" s="12">
        <f>general_device_image.description</f>
        <v>0</v>
      </c>
      <c r="SGH186" s="12">
        <f>general_device_image.description</f>
        <v>0</v>
      </c>
      <c r="SGI186" s="12">
        <f>general_device_image.description</f>
        <v>0</v>
      </c>
      <c r="SGJ186" s="12">
        <f>general_device_image.description</f>
        <v>0</v>
      </c>
      <c r="SGK186" s="12">
        <f>general_device_image.description</f>
        <v>0</v>
      </c>
      <c r="SGL186" s="12">
        <f>general_device_image.description</f>
        <v>0</v>
      </c>
      <c r="SGM186" s="12">
        <f>general_device_image.description</f>
        <v>0</v>
      </c>
      <c r="SGN186" s="12">
        <f>general_device_image.description</f>
        <v>0</v>
      </c>
      <c r="SGO186" s="12">
        <f>general_device_image.description</f>
        <v>0</v>
      </c>
      <c r="SGP186" s="12">
        <f>general_device_image.description</f>
        <v>0</v>
      </c>
      <c r="SGQ186" s="12">
        <f>general_device_image.description</f>
        <v>0</v>
      </c>
      <c r="SGR186" s="12">
        <f>general_device_image.description</f>
        <v>0</v>
      </c>
      <c r="SGS186" s="12">
        <f>general_device_image.description</f>
        <v>0</v>
      </c>
      <c r="SGT186" s="12">
        <f>general_device_image.description</f>
        <v>0</v>
      </c>
      <c r="SGU186" s="12">
        <f>general_device_image.description</f>
        <v>0</v>
      </c>
      <c r="SGV186" s="12">
        <f>general_device_image.description</f>
        <v>0</v>
      </c>
      <c r="SGW186" s="12">
        <f>general_device_image.description</f>
        <v>0</v>
      </c>
      <c r="SGX186" s="12">
        <f>general_device_image.description</f>
        <v>0</v>
      </c>
      <c r="SGY186" s="12">
        <f>general_device_image.description</f>
        <v>0</v>
      </c>
      <c r="SGZ186" s="12">
        <f>general_device_image.description</f>
        <v>0</v>
      </c>
      <c r="SHA186" s="12">
        <f>general_device_image.description</f>
        <v>0</v>
      </c>
      <c r="SHB186" s="12">
        <f>general_device_image.description</f>
        <v>0</v>
      </c>
      <c r="SHC186" s="12">
        <f>general_device_image.description</f>
        <v>0</v>
      </c>
      <c r="SHD186" s="12">
        <f>general_device_image.description</f>
        <v>0</v>
      </c>
      <c r="SHE186" s="12">
        <f>general_device_image.description</f>
        <v>0</v>
      </c>
      <c r="SHF186" s="12">
        <f>general_device_image.description</f>
        <v>0</v>
      </c>
      <c r="SHG186" s="12">
        <f>general_device_image.description</f>
        <v>0</v>
      </c>
      <c r="SHH186" s="12">
        <f>general_device_image.description</f>
        <v>0</v>
      </c>
      <c r="SHI186" s="12">
        <f>general_device_image.description</f>
        <v>0</v>
      </c>
      <c r="SHJ186" s="12">
        <f>general_device_image.description</f>
        <v>0</v>
      </c>
      <c r="SHK186" s="12">
        <f>general_device_image.description</f>
        <v>0</v>
      </c>
      <c r="SHL186" s="12">
        <f>general_device_image.description</f>
        <v>0</v>
      </c>
      <c r="SHM186" s="12">
        <f>general_device_image.description</f>
        <v>0</v>
      </c>
      <c r="SHN186" s="12">
        <f>general_device_image.description</f>
        <v>0</v>
      </c>
      <c r="SHO186" s="12">
        <f>general_device_image.description</f>
        <v>0</v>
      </c>
      <c r="SHP186" s="12">
        <f>general_device_image.description</f>
        <v>0</v>
      </c>
      <c r="SHQ186" s="12">
        <f>general_device_image.description</f>
        <v>0</v>
      </c>
      <c r="SHR186" s="12">
        <f>general_device_image.description</f>
        <v>0</v>
      </c>
      <c r="SHS186" s="12">
        <f>general_device_image.description</f>
        <v>0</v>
      </c>
      <c r="SHT186" s="12">
        <f>general_device_image.description</f>
        <v>0</v>
      </c>
      <c r="SHU186" s="12">
        <f>general_device_image.description</f>
        <v>0</v>
      </c>
      <c r="SHV186" s="12">
        <f>general_device_image.description</f>
        <v>0</v>
      </c>
      <c r="SHW186" s="12">
        <f>general_device_image.description</f>
        <v>0</v>
      </c>
      <c r="SHX186" s="12">
        <f>general_device_image.description</f>
        <v>0</v>
      </c>
      <c r="SHY186" s="12">
        <f>general_device_image.description</f>
        <v>0</v>
      </c>
      <c r="SHZ186" s="12">
        <f>general_device_image.description</f>
        <v>0</v>
      </c>
      <c r="SIA186" s="12">
        <f>general_device_image.description</f>
        <v>0</v>
      </c>
      <c r="SIB186" s="12">
        <f>general_device_image.description</f>
        <v>0</v>
      </c>
      <c r="SIC186" s="12">
        <f>general_device_image.description</f>
        <v>0</v>
      </c>
      <c r="SID186" s="12">
        <f>general_device_image.description</f>
        <v>0</v>
      </c>
      <c r="SIE186" s="12">
        <f>general_device_image.description</f>
        <v>0</v>
      </c>
      <c r="SIF186" s="12">
        <f>general_device_image.description</f>
        <v>0</v>
      </c>
      <c r="SIG186" s="12">
        <f>general_device_image.description</f>
        <v>0</v>
      </c>
      <c r="SIH186" s="12">
        <f>general_device_image.description</f>
        <v>0</v>
      </c>
      <c r="SII186" s="12">
        <f>general_device_image.description</f>
        <v>0</v>
      </c>
      <c r="SIJ186" s="12">
        <f>general_device_image.description</f>
        <v>0</v>
      </c>
      <c r="SIK186" s="12">
        <f>general_device_image.description</f>
        <v>0</v>
      </c>
      <c r="SIL186" s="12">
        <f>general_device_image.description</f>
        <v>0</v>
      </c>
      <c r="SIM186" s="12">
        <f>general_device_image.description</f>
        <v>0</v>
      </c>
      <c r="SIN186" s="12">
        <f>general_device_image.description</f>
        <v>0</v>
      </c>
      <c r="SIO186" s="12">
        <f>general_device_image.description</f>
        <v>0</v>
      </c>
      <c r="SIP186" s="12">
        <f>general_device_image.description</f>
        <v>0</v>
      </c>
      <c r="SIQ186" s="12">
        <f>general_device_image.description</f>
        <v>0</v>
      </c>
      <c r="SIR186" s="12">
        <f>general_device_image.description</f>
        <v>0</v>
      </c>
      <c r="SIS186" s="12">
        <f>general_device_image.description</f>
        <v>0</v>
      </c>
      <c r="SIT186" s="12">
        <f>general_device_image.description</f>
        <v>0</v>
      </c>
      <c r="SIU186" s="12">
        <f>general_device_image.description</f>
        <v>0</v>
      </c>
      <c r="SIV186" s="12">
        <f>general_device_image.description</f>
        <v>0</v>
      </c>
      <c r="SIW186" s="12">
        <f>general_device_image.description</f>
        <v>0</v>
      </c>
      <c r="SIX186" s="12">
        <f>general_device_image.description</f>
        <v>0</v>
      </c>
      <c r="SIY186" s="12">
        <f>general_device_image.description</f>
        <v>0</v>
      </c>
      <c r="SIZ186" s="12">
        <f>general_device_image.description</f>
        <v>0</v>
      </c>
      <c r="SJA186" s="12">
        <f>general_device_image.description</f>
        <v>0</v>
      </c>
      <c r="SJB186" s="12">
        <f>general_device_image.description</f>
        <v>0</v>
      </c>
      <c r="SJC186" s="12">
        <f>general_device_image.description</f>
        <v>0</v>
      </c>
      <c r="SJD186" s="12">
        <f>general_device_image.description</f>
        <v>0</v>
      </c>
      <c r="SJE186" s="12">
        <f>general_device_image.description</f>
        <v>0</v>
      </c>
      <c r="SJF186" s="12">
        <f>general_device_image.description</f>
        <v>0</v>
      </c>
      <c r="SJG186" s="12">
        <f>general_device_image.description</f>
        <v>0</v>
      </c>
      <c r="SJH186" s="12">
        <f>general_device_image.description</f>
        <v>0</v>
      </c>
      <c r="SJI186" s="12">
        <f>general_device_image.description</f>
        <v>0</v>
      </c>
      <c r="SJJ186" s="12">
        <f>general_device_image.description</f>
        <v>0</v>
      </c>
      <c r="SJK186" s="12">
        <f>general_device_image.description</f>
        <v>0</v>
      </c>
      <c r="SJL186" s="12">
        <f>general_device_image.description</f>
        <v>0</v>
      </c>
      <c r="SJM186" s="12">
        <f>general_device_image.description</f>
        <v>0</v>
      </c>
      <c r="SJN186" s="12">
        <f>general_device_image.description</f>
        <v>0</v>
      </c>
      <c r="SJO186" s="12">
        <f>general_device_image.description</f>
        <v>0</v>
      </c>
      <c r="SJP186" s="12">
        <f>general_device_image.description</f>
        <v>0</v>
      </c>
      <c r="SJQ186" s="12">
        <f>general_device_image.description</f>
        <v>0</v>
      </c>
      <c r="SJR186" s="12">
        <f>general_device_image.description</f>
        <v>0</v>
      </c>
      <c r="SJS186" s="12">
        <f>general_device_image.description</f>
        <v>0</v>
      </c>
      <c r="SJT186" s="12">
        <f>general_device_image.description</f>
        <v>0</v>
      </c>
      <c r="SJU186" s="12">
        <f>general_device_image.description</f>
        <v>0</v>
      </c>
      <c r="SJV186" s="12">
        <f>general_device_image.description</f>
        <v>0</v>
      </c>
      <c r="SJW186" s="12">
        <f>general_device_image.description</f>
        <v>0</v>
      </c>
      <c r="SJX186" s="12">
        <f>general_device_image.description</f>
        <v>0</v>
      </c>
      <c r="SJY186" s="12">
        <f>general_device_image.description</f>
        <v>0</v>
      </c>
      <c r="SJZ186" s="12">
        <f>general_device_image.description</f>
        <v>0</v>
      </c>
      <c r="SKA186" s="12">
        <f>general_device_image.description</f>
        <v>0</v>
      </c>
      <c r="SKB186" s="12">
        <f>general_device_image.description</f>
        <v>0</v>
      </c>
      <c r="SKC186" s="12">
        <f>general_device_image.description</f>
        <v>0</v>
      </c>
      <c r="SKD186" s="12">
        <f>general_device_image.description</f>
        <v>0</v>
      </c>
      <c r="SKE186" s="12">
        <f>general_device_image.description</f>
        <v>0</v>
      </c>
      <c r="SKF186" s="12">
        <f>general_device_image.description</f>
        <v>0</v>
      </c>
      <c r="SKG186" s="12">
        <f>general_device_image.description</f>
        <v>0</v>
      </c>
      <c r="SKH186" s="12">
        <f>general_device_image.description</f>
        <v>0</v>
      </c>
      <c r="SKI186" s="12">
        <f>general_device_image.description</f>
        <v>0</v>
      </c>
      <c r="SKJ186" s="12">
        <f>general_device_image.description</f>
        <v>0</v>
      </c>
      <c r="SKK186" s="12">
        <f>general_device_image.description</f>
        <v>0</v>
      </c>
      <c r="SKL186" s="12">
        <f>general_device_image.description</f>
        <v>0</v>
      </c>
      <c r="SKM186" s="12">
        <f>general_device_image.description</f>
        <v>0</v>
      </c>
      <c r="SKN186" s="12">
        <f>general_device_image.description</f>
        <v>0</v>
      </c>
      <c r="SKO186" s="12">
        <f>general_device_image.description</f>
        <v>0</v>
      </c>
      <c r="SKP186" s="12">
        <f>general_device_image.description</f>
        <v>0</v>
      </c>
      <c r="SKQ186" s="12">
        <f>general_device_image.description</f>
        <v>0</v>
      </c>
      <c r="SKR186" s="12">
        <f>general_device_image.description</f>
        <v>0</v>
      </c>
      <c r="SKS186" s="12">
        <f>general_device_image.description</f>
        <v>0</v>
      </c>
      <c r="SKT186" s="12">
        <f>general_device_image.description</f>
        <v>0</v>
      </c>
      <c r="SKU186" s="12">
        <f>general_device_image.description</f>
        <v>0</v>
      </c>
      <c r="SKV186" s="12">
        <f>general_device_image.description</f>
        <v>0</v>
      </c>
      <c r="SKW186" s="12">
        <f>general_device_image.description</f>
        <v>0</v>
      </c>
      <c r="SKX186" s="12">
        <f>general_device_image.description</f>
        <v>0</v>
      </c>
      <c r="SKY186" s="12">
        <f>general_device_image.description</f>
        <v>0</v>
      </c>
      <c r="SKZ186" s="12">
        <f>general_device_image.description</f>
        <v>0</v>
      </c>
      <c r="SLA186" s="12">
        <f>general_device_image.description</f>
        <v>0</v>
      </c>
      <c r="SLB186" s="12">
        <f>general_device_image.description</f>
        <v>0</v>
      </c>
      <c r="SLC186" s="12">
        <f>general_device_image.description</f>
        <v>0</v>
      </c>
      <c r="SLD186" s="12">
        <f>general_device_image.description</f>
        <v>0</v>
      </c>
      <c r="SLE186" s="12">
        <f>general_device_image.description</f>
        <v>0</v>
      </c>
      <c r="SLF186" s="12">
        <f>general_device_image.description</f>
        <v>0</v>
      </c>
      <c r="SLG186" s="12">
        <f>general_device_image.description</f>
        <v>0</v>
      </c>
      <c r="SLH186" s="12">
        <f>general_device_image.description</f>
        <v>0</v>
      </c>
      <c r="SLI186" s="12">
        <f>general_device_image.description</f>
        <v>0</v>
      </c>
      <c r="SLJ186" s="12">
        <f>general_device_image.description</f>
        <v>0</v>
      </c>
      <c r="SLK186" s="12">
        <f>general_device_image.description</f>
        <v>0</v>
      </c>
      <c r="SLL186" s="12">
        <f>general_device_image.description</f>
        <v>0</v>
      </c>
      <c r="SLM186" s="12">
        <f>general_device_image.description</f>
        <v>0</v>
      </c>
      <c r="SLN186" s="12">
        <f>general_device_image.description</f>
        <v>0</v>
      </c>
      <c r="SLO186" s="12">
        <f>general_device_image.description</f>
        <v>0</v>
      </c>
      <c r="SLP186" s="12">
        <f>general_device_image.description</f>
        <v>0</v>
      </c>
      <c r="SLQ186" s="12">
        <f>general_device_image.description</f>
        <v>0</v>
      </c>
      <c r="SLR186" s="12">
        <f>general_device_image.description</f>
        <v>0</v>
      </c>
      <c r="SLS186" s="12">
        <f>general_device_image.description</f>
        <v>0</v>
      </c>
      <c r="SLT186" s="12">
        <f>general_device_image.description</f>
        <v>0</v>
      </c>
      <c r="SLU186" s="12">
        <f>general_device_image.description</f>
        <v>0</v>
      </c>
      <c r="SLV186" s="12">
        <f>general_device_image.description</f>
        <v>0</v>
      </c>
      <c r="SLW186" s="12">
        <f>general_device_image.description</f>
        <v>0</v>
      </c>
      <c r="SLX186" s="12">
        <f>general_device_image.description</f>
        <v>0</v>
      </c>
      <c r="SLY186" s="12">
        <f>general_device_image.description</f>
        <v>0</v>
      </c>
      <c r="SLZ186" s="12">
        <f>general_device_image.description</f>
        <v>0</v>
      </c>
      <c r="SMA186" s="12">
        <f>general_device_image.description</f>
        <v>0</v>
      </c>
      <c r="SMB186" s="12">
        <f>general_device_image.description</f>
        <v>0</v>
      </c>
      <c r="SMC186" s="12">
        <f>general_device_image.description</f>
        <v>0</v>
      </c>
      <c r="SMD186" s="12">
        <f>general_device_image.description</f>
        <v>0</v>
      </c>
      <c r="SME186" s="12">
        <f>general_device_image.description</f>
        <v>0</v>
      </c>
      <c r="SMF186" s="12">
        <f>general_device_image.description</f>
        <v>0</v>
      </c>
      <c r="SMG186" s="12">
        <f>general_device_image.description</f>
        <v>0</v>
      </c>
      <c r="SMH186" s="12">
        <f>general_device_image.description</f>
        <v>0</v>
      </c>
      <c r="SMI186" s="12">
        <f>general_device_image.description</f>
        <v>0</v>
      </c>
      <c r="SMJ186" s="12">
        <f>general_device_image.description</f>
        <v>0</v>
      </c>
      <c r="SMK186" s="12">
        <f>general_device_image.description</f>
        <v>0</v>
      </c>
      <c r="SML186" s="12">
        <f>general_device_image.description</f>
        <v>0</v>
      </c>
      <c r="SMM186" s="12">
        <f>general_device_image.description</f>
        <v>0</v>
      </c>
      <c r="SMN186" s="12">
        <f>general_device_image.description</f>
        <v>0</v>
      </c>
      <c r="SMO186" s="12">
        <f>general_device_image.description</f>
        <v>0</v>
      </c>
      <c r="SMP186" s="12">
        <f>general_device_image.description</f>
        <v>0</v>
      </c>
      <c r="SMQ186" s="12">
        <f>general_device_image.description</f>
        <v>0</v>
      </c>
      <c r="SMR186" s="12">
        <f>general_device_image.description</f>
        <v>0</v>
      </c>
      <c r="SMS186" s="12">
        <f>general_device_image.description</f>
        <v>0</v>
      </c>
      <c r="SMT186" s="12">
        <f>general_device_image.description</f>
        <v>0</v>
      </c>
      <c r="SMU186" s="12">
        <f>general_device_image.description</f>
        <v>0</v>
      </c>
      <c r="SMV186" s="12">
        <f>general_device_image.description</f>
        <v>0</v>
      </c>
      <c r="SMW186" s="12">
        <f>general_device_image.description</f>
        <v>0</v>
      </c>
      <c r="SMX186" s="12">
        <f>general_device_image.description</f>
        <v>0</v>
      </c>
      <c r="SMY186" s="12">
        <f>general_device_image.description</f>
        <v>0</v>
      </c>
      <c r="SMZ186" s="12">
        <f>general_device_image.description</f>
        <v>0</v>
      </c>
      <c r="SNA186" s="12">
        <f>general_device_image.description</f>
        <v>0</v>
      </c>
      <c r="SNB186" s="12">
        <f>general_device_image.description</f>
        <v>0</v>
      </c>
      <c r="SNC186" s="12">
        <f>general_device_image.description</f>
        <v>0</v>
      </c>
      <c r="SND186" s="12">
        <f>general_device_image.description</f>
        <v>0</v>
      </c>
      <c r="SNE186" s="12">
        <f>general_device_image.description</f>
        <v>0</v>
      </c>
      <c r="SNF186" s="12">
        <f>general_device_image.description</f>
        <v>0</v>
      </c>
      <c r="SNG186" s="12">
        <f>general_device_image.description</f>
        <v>0</v>
      </c>
      <c r="SNH186" s="12">
        <f>general_device_image.description</f>
        <v>0</v>
      </c>
      <c r="SNI186" s="12">
        <f>general_device_image.description</f>
        <v>0</v>
      </c>
      <c r="SNJ186" s="12">
        <f>general_device_image.description</f>
        <v>0</v>
      </c>
      <c r="SNK186" s="12">
        <f>general_device_image.description</f>
        <v>0</v>
      </c>
      <c r="SNL186" s="12">
        <f>general_device_image.description</f>
        <v>0</v>
      </c>
      <c r="SNM186" s="12">
        <f>general_device_image.description</f>
        <v>0</v>
      </c>
      <c r="SNN186" s="12">
        <f>general_device_image.description</f>
        <v>0</v>
      </c>
      <c r="SNO186" s="12">
        <f>general_device_image.description</f>
        <v>0</v>
      </c>
      <c r="SNP186" s="12">
        <f>general_device_image.description</f>
        <v>0</v>
      </c>
      <c r="SNQ186" s="12">
        <f>general_device_image.description</f>
        <v>0</v>
      </c>
      <c r="SNR186" s="12">
        <f>general_device_image.description</f>
        <v>0</v>
      </c>
      <c r="SNS186" s="12">
        <f>general_device_image.description</f>
        <v>0</v>
      </c>
      <c r="SNT186" s="12">
        <f>general_device_image.description</f>
        <v>0</v>
      </c>
      <c r="SNU186" s="12">
        <f>general_device_image.description</f>
        <v>0</v>
      </c>
      <c r="SNV186" s="12">
        <f>general_device_image.description</f>
        <v>0</v>
      </c>
      <c r="SNW186" s="12">
        <f>general_device_image.description</f>
        <v>0</v>
      </c>
      <c r="SNX186" s="12">
        <f>general_device_image.description</f>
        <v>0</v>
      </c>
      <c r="SNY186" s="12">
        <f>general_device_image.description</f>
        <v>0</v>
      </c>
      <c r="SNZ186" s="12">
        <f>general_device_image.description</f>
        <v>0</v>
      </c>
      <c r="SOA186" s="12">
        <f>general_device_image.description</f>
        <v>0</v>
      </c>
      <c r="SOB186" s="12">
        <f>general_device_image.description</f>
        <v>0</v>
      </c>
      <c r="SOC186" s="12">
        <f>general_device_image.description</f>
        <v>0</v>
      </c>
      <c r="SOD186" s="12">
        <f>general_device_image.description</f>
        <v>0</v>
      </c>
      <c r="SOE186" s="12">
        <f>general_device_image.description</f>
        <v>0</v>
      </c>
      <c r="SOF186" s="12">
        <f>general_device_image.description</f>
        <v>0</v>
      </c>
      <c r="SOG186" s="12">
        <f>general_device_image.description</f>
        <v>0</v>
      </c>
      <c r="SOH186" s="12">
        <f>general_device_image.description</f>
        <v>0</v>
      </c>
      <c r="SOI186" s="12">
        <f>general_device_image.description</f>
        <v>0</v>
      </c>
      <c r="SOJ186" s="12">
        <f>general_device_image.description</f>
        <v>0</v>
      </c>
      <c r="SOK186" s="12">
        <f>general_device_image.description</f>
        <v>0</v>
      </c>
      <c r="SOL186" s="12">
        <f>general_device_image.description</f>
        <v>0</v>
      </c>
      <c r="SOM186" s="12">
        <f>general_device_image.description</f>
        <v>0</v>
      </c>
      <c r="SON186" s="12">
        <f>general_device_image.description</f>
        <v>0</v>
      </c>
      <c r="SOO186" s="12">
        <f>general_device_image.description</f>
        <v>0</v>
      </c>
      <c r="SOP186" s="12">
        <f>general_device_image.description</f>
        <v>0</v>
      </c>
      <c r="SOQ186" s="12">
        <f>general_device_image.description</f>
        <v>0</v>
      </c>
      <c r="SOR186" s="12">
        <f>general_device_image.description</f>
        <v>0</v>
      </c>
      <c r="SOS186" s="12">
        <f>general_device_image.description</f>
        <v>0</v>
      </c>
      <c r="SOT186" s="12">
        <f>general_device_image.description</f>
        <v>0</v>
      </c>
      <c r="SOU186" s="12">
        <f>general_device_image.description</f>
        <v>0</v>
      </c>
      <c r="SOV186" s="12">
        <f>general_device_image.description</f>
        <v>0</v>
      </c>
      <c r="SOW186" s="12">
        <f>general_device_image.description</f>
        <v>0</v>
      </c>
      <c r="SOX186" s="12">
        <f>general_device_image.description</f>
        <v>0</v>
      </c>
      <c r="SOY186" s="12">
        <f>general_device_image.description</f>
        <v>0</v>
      </c>
      <c r="SOZ186" s="12">
        <f>general_device_image.description</f>
        <v>0</v>
      </c>
      <c r="SPA186" s="12">
        <f>general_device_image.description</f>
        <v>0</v>
      </c>
      <c r="SPB186" s="12">
        <f>general_device_image.description</f>
        <v>0</v>
      </c>
      <c r="SPC186" s="12">
        <f>general_device_image.description</f>
        <v>0</v>
      </c>
      <c r="SPD186" s="12">
        <f>general_device_image.description</f>
        <v>0</v>
      </c>
      <c r="SPE186" s="12">
        <f>general_device_image.description</f>
        <v>0</v>
      </c>
      <c r="SPF186" s="12">
        <f>general_device_image.description</f>
        <v>0</v>
      </c>
      <c r="SPG186" s="12">
        <f>general_device_image.description</f>
        <v>0</v>
      </c>
      <c r="SPH186" s="12">
        <f>general_device_image.description</f>
        <v>0</v>
      </c>
      <c r="SPI186" s="12">
        <f>general_device_image.description</f>
        <v>0</v>
      </c>
      <c r="SPJ186" s="12">
        <f>general_device_image.description</f>
        <v>0</v>
      </c>
      <c r="SPK186" s="12">
        <f>general_device_image.description</f>
        <v>0</v>
      </c>
      <c r="SPL186" s="12">
        <f>general_device_image.description</f>
        <v>0</v>
      </c>
      <c r="SPM186" s="12">
        <f>general_device_image.description</f>
        <v>0</v>
      </c>
      <c r="SPN186" s="12">
        <f>general_device_image.description</f>
        <v>0</v>
      </c>
      <c r="SPO186" s="12">
        <f>general_device_image.description</f>
        <v>0</v>
      </c>
      <c r="SPP186" s="12">
        <f>general_device_image.description</f>
        <v>0</v>
      </c>
      <c r="SPQ186" s="12">
        <f>general_device_image.description</f>
        <v>0</v>
      </c>
      <c r="SPR186" s="12">
        <f>general_device_image.description</f>
        <v>0</v>
      </c>
      <c r="SPS186" s="12">
        <f>general_device_image.description</f>
        <v>0</v>
      </c>
      <c r="SPT186" s="12">
        <f>general_device_image.description</f>
        <v>0</v>
      </c>
      <c r="SPU186" s="12">
        <f>general_device_image.description</f>
        <v>0</v>
      </c>
      <c r="SPV186" s="12">
        <f>general_device_image.description</f>
        <v>0</v>
      </c>
      <c r="SPW186" s="12">
        <f>general_device_image.description</f>
        <v>0</v>
      </c>
      <c r="SPX186" s="12">
        <f>general_device_image.description</f>
        <v>0</v>
      </c>
      <c r="SPY186" s="12">
        <f>general_device_image.description</f>
        <v>0</v>
      </c>
      <c r="SPZ186" s="12">
        <f>general_device_image.description</f>
        <v>0</v>
      </c>
      <c r="SQA186" s="12">
        <f>general_device_image.description</f>
        <v>0</v>
      </c>
      <c r="SQB186" s="12">
        <f>general_device_image.description</f>
        <v>0</v>
      </c>
      <c r="SQC186" s="12">
        <f>general_device_image.description</f>
        <v>0</v>
      </c>
      <c r="SQD186" s="12">
        <f>general_device_image.description</f>
        <v>0</v>
      </c>
      <c r="SQE186" s="12">
        <f>general_device_image.description</f>
        <v>0</v>
      </c>
      <c r="SQF186" s="12">
        <f>general_device_image.description</f>
        <v>0</v>
      </c>
      <c r="SQG186" s="12">
        <f>general_device_image.description</f>
        <v>0</v>
      </c>
      <c r="SQH186" s="12">
        <f>general_device_image.description</f>
        <v>0</v>
      </c>
      <c r="SQI186" s="12">
        <f>general_device_image.description</f>
        <v>0</v>
      </c>
      <c r="SQJ186" s="12">
        <f>general_device_image.description</f>
        <v>0</v>
      </c>
      <c r="SQK186" s="12">
        <f>general_device_image.description</f>
        <v>0</v>
      </c>
      <c r="SQL186" s="12">
        <f>general_device_image.description</f>
        <v>0</v>
      </c>
      <c r="SQM186" s="12">
        <f>general_device_image.description</f>
        <v>0</v>
      </c>
      <c r="SQN186" s="12">
        <f>general_device_image.description</f>
        <v>0</v>
      </c>
      <c r="SQO186" s="12">
        <f>general_device_image.description</f>
        <v>0</v>
      </c>
      <c r="SQP186" s="12">
        <f>general_device_image.description</f>
        <v>0</v>
      </c>
      <c r="SQQ186" s="12">
        <f>general_device_image.description</f>
        <v>0</v>
      </c>
      <c r="SQR186" s="12">
        <f>general_device_image.description</f>
        <v>0</v>
      </c>
      <c r="SQS186" s="12">
        <f>general_device_image.description</f>
        <v>0</v>
      </c>
      <c r="SQT186" s="12">
        <f>general_device_image.description</f>
        <v>0</v>
      </c>
      <c r="SQU186" s="12">
        <f>general_device_image.description</f>
        <v>0</v>
      </c>
      <c r="SQV186" s="12">
        <f>general_device_image.description</f>
        <v>0</v>
      </c>
      <c r="SQW186" s="12">
        <f>general_device_image.description</f>
        <v>0</v>
      </c>
      <c r="SQX186" s="12">
        <f>general_device_image.description</f>
        <v>0</v>
      </c>
      <c r="SQY186" s="12">
        <f>general_device_image.description</f>
        <v>0</v>
      </c>
      <c r="SQZ186" s="12">
        <f>general_device_image.description</f>
        <v>0</v>
      </c>
      <c r="SRA186" s="12">
        <f>general_device_image.description</f>
        <v>0</v>
      </c>
      <c r="SRB186" s="12">
        <f>general_device_image.description</f>
        <v>0</v>
      </c>
      <c r="SRC186" s="12">
        <f>general_device_image.description</f>
        <v>0</v>
      </c>
      <c r="SRD186" s="12">
        <f>general_device_image.description</f>
        <v>0</v>
      </c>
      <c r="SRE186" s="12">
        <f>general_device_image.description</f>
        <v>0</v>
      </c>
      <c r="SRF186" s="12">
        <f>general_device_image.description</f>
        <v>0</v>
      </c>
      <c r="SRG186" s="12">
        <f>general_device_image.description</f>
        <v>0</v>
      </c>
      <c r="SRH186" s="12">
        <f>general_device_image.description</f>
        <v>0</v>
      </c>
      <c r="SRI186" s="12">
        <f>general_device_image.description</f>
        <v>0</v>
      </c>
      <c r="SRJ186" s="12">
        <f>general_device_image.description</f>
        <v>0</v>
      </c>
      <c r="SRK186" s="12">
        <f>general_device_image.description</f>
        <v>0</v>
      </c>
      <c r="SRL186" s="12">
        <f>general_device_image.description</f>
        <v>0</v>
      </c>
      <c r="SRM186" s="12">
        <f>general_device_image.description</f>
        <v>0</v>
      </c>
      <c r="SRN186" s="12">
        <f>general_device_image.description</f>
        <v>0</v>
      </c>
      <c r="SRO186" s="12">
        <f>general_device_image.description</f>
        <v>0</v>
      </c>
      <c r="SRP186" s="12">
        <f>general_device_image.description</f>
        <v>0</v>
      </c>
      <c r="SRQ186" s="12">
        <f>general_device_image.description</f>
        <v>0</v>
      </c>
      <c r="SRR186" s="12">
        <f>general_device_image.description</f>
        <v>0</v>
      </c>
      <c r="SRS186" s="12">
        <f>general_device_image.description</f>
        <v>0</v>
      </c>
      <c r="SRT186" s="12">
        <f>general_device_image.description</f>
        <v>0</v>
      </c>
      <c r="SRU186" s="12">
        <f>general_device_image.description</f>
        <v>0</v>
      </c>
      <c r="SRV186" s="12">
        <f>general_device_image.description</f>
        <v>0</v>
      </c>
      <c r="SRW186" s="12">
        <f>general_device_image.description</f>
        <v>0</v>
      </c>
      <c r="SRX186" s="12">
        <f>general_device_image.description</f>
        <v>0</v>
      </c>
      <c r="SRY186" s="12">
        <f>general_device_image.description</f>
        <v>0</v>
      </c>
      <c r="SRZ186" s="12">
        <f>general_device_image.description</f>
        <v>0</v>
      </c>
      <c r="SSA186" s="12">
        <f>general_device_image.description</f>
        <v>0</v>
      </c>
      <c r="SSB186" s="12">
        <f>general_device_image.description</f>
        <v>0</v>
      </c>
      <c r="SSC186" s="12">
        <f>general_device_image.description</f>
        <v>0</v>
      </c>
      <c r="SSD186" s="12">
        <f>general_device_image.description</f>
        <v>0</v>
      </c>
      <c r="SSE186" s="12">
        <f>general_device_image.description</f>
        <v>0</v>
      </c>
      <c r="SSF186" s="12">
        <f>general_device_image.description</f>
        <v>0</v>
      </c>
      <c r="SSG186" s="12">
        <f>general_device_image.description</f>
        <v>0</v>
      </c>
      <c r="SSH186" s="12">
        <f>general_device_image.description</f>
        <v>0</v>
      </c>
      <c r="SSI186" s="12">
        <f>general_device_image.description</f>
        <v>0</v>
      </c>
      <c r="SSJ186" s="12">
        <f>general_device_image.description</f>
        <v>0</v>
      </c>
      <c r="SSK186" s="12">
        <f>general_device_image.description</f>
        <v>0</v>
      </c>
      <c r="SSL186" s="12">
        <f>general_device_image.description</f>
        <v>0</v>
      </c>
      <c r="SSM186" s="12">
        <f>general_device_image.description</f>
        <v>0</v>
      </c>
      <c r="SSN186" s="12">
        <f>general_device_image.description</f>
        <v>0</v>
      </c>
      <c r="SSO186" s="12">
        <f>general_device_image.description</f>
        <v>0</v>
      </c>
      <c r="SSP186" s="12">
        <f>general_device_image.description</f>
        <v>0</v>
      </c>
      <c r="SSQ186" s="12">
        <f>general_device_image.description</f>
        <v>0</v>
      </c>
      <c r="SSR186" s="12">
        <f>general_device_image.description</f>
        <v>0</v>
      </c>
      <c r="SSS186" s="12">
        <f>general_device_image.description</f>
        <v>0</v>
      </c>
      <c r="SST186" s="12">
        <f>general_device_image.description</f>
        <v>0</v>
      </c>
      <c r="SSU186" s="12">
        <f>general_device_image.description</f>
        <v>0</v>
      </c>
      <c r="SSV186" s="12">
        <f>general_device_image.description</f>
        <v>0</v>
      </c>
      <c r="SSW186" s="12">
        <f>general_device_image.description</f>
        <v>0</v>
      </c>
      <c r="SSX186" s="12">
        <f>general_device_image.description</f>
        <v>0</v>
      </c>
      <c r="SSY186" s="12">
        <f>general_device_image.description</f>
        <v>0</v>
      </c>
      <c r="SSZ186" s="12">
        <f>general_device_image.description</f>
        <v>0</v>
      </c>
      <c r="STA186" s="12">
        <f>general_device_image.description</f>
        <v>0</v>
      </c>
      <c r="STB186" s="12">
        <f>general_device_image.description</f>
        <v>0</v>
      </c>
      <c r="STC186" s="12">
        <f>general_device_image.description</f>
        <v>0</v>
      </c>
      <c r="STD186" s="12">
        <f>general_device_image.description</f>
        <v>0</v>
      </c>
      <c r="STE186" s="12">
        <f>general_device_image.description</f>
        <v>0</v>
      </c>
      <c r="STF186" s="12">
        <f>general_device_image.description</f>
        <v>0</v>
      </c>
      <c r="STG186" s="12">
        <f>general_device_image.description</f>
        <v>0</v>
      </c>
      <c r="STH186" s="12">
        <f>general_device_image.description</f>
        <v>0</v>
      </c>
      <c r="STI186" s="12">
        <f>general_device_image.description</f>
        <v>0</v>
      </c>
      <c r="STJ186" s="12">
        <f>general_device_image.description</f>
        <v>0</v>
      </c>
      <c r="STK186" s="12">
        <f>general_device_image.description</f>
        <v>0</v>
      </c>
      <c r="STL186" s="12">
        <f>general_device_image.description</f>
        <v>0</v>
      </c>
      <c r="STM186" s="12">
        <f>general_device_image.description</f>
        <v>0</v>
      </c>
      <c r="STN186" s="12">
        <f>general_device_image.description</f>
        <v>0</v>
      </c>
      <c r="STO186" s="12">
        <f>general_device_image.description</f>
        <v>0</v>
      </c>
      <c r="STP186" s="12">
        <f>general_device_image.description</f>
        <v>0</v>
      </c>
      <c r="STQ186" s="12">
        <f>general_device_image.description</f>
        <v>0</v>
      </c>
      <c r="STR186" s="12">
        <f>general_device_image.description</f>
        <v>0</v>
      </c>
      <c r="STS186" s="12">
        <f>general_device_image.description</f>
        <v>0</v>
      </c>
      <c r="STT186" s="12">
        <f>general_device_image.description</f>
        <v>0</v>
      </c>
      <c r="STU186" s="12">
        <f>general_device_image.description</f>
        <v>0</v>
      </c>
      <c r="STV186" s="12">
        <f>general_device_image.description</f>
        <v>0</v>
      </c>
      <c r="STW186" s="12">
        <f>general_device_image.description</f>
        <v>0</v>
      </c>
      <c r="STX186" s="12">
        <f>general_device_image.description</f>
        <v>0</v>
      </c>
      <c r="STY186" s="12">
        <f>general_device_image.description</f>
        <v>0</v>
      </c>
      <c r="STZ186" s="12">
        <f>general_device_image.description</f>
        <v>0</v>
      </c>
      <c r="SUA186" s="12">
        <f>general_device_image.description</f>
        <v>0</v>
      </c>
      <c r="SUB186" s="12">
        <f>general_device_image.description</f>
        <v>0</v>
      </c>
      <c r="SUC186" s="12">
        <f>general_device_image.description</f>
        <v>0</v>
      </c>
      <c r="SUD186" s="12">
        <f>general_device_image.description</f>
        <v>0</v>
      </c>
      <c r="SUE186" s="12">
        <f>general_device_image.description</f>
        <v>0</v>
      </c>
      <c r="SUF186" s="12">
        <f>general_device_image.description</f>
        <v>0</v>
      </c>
      <c r="SUG186" s="12">
        <f>general_device_image.description</f>
        <v>0</v>
      </c>
      <c r="SUH186" s="12">
        <f>general_device_image.description</f>
        <v>0</v>
      </c>
      <c r="SUI186" s="12">
        <f>general_device_image.description</f>
        <v>0</v>
      </c>
      <c r="SUJ186" s="12">
        <f>general_device_image.description</f>
        <v>0</v>
      </c>
      <c r="SUK186" s="12">
        <f>general_device_image.description</f>
        <v>0</v>
      </c>
      <c r="SUL186" s="12">
        <f>general_device_image.description</f>
        <v>0</v>
      </c>
      <c r="SUM186" s="12">
        <f>general_device_image.description</f>
        <v>0</v>
      </c>
      <c r="SUN186" s="12">
        <f>general_device_image.description</f>
        <v>0</v>
      </c>
      <c r="SUO186" s="12">
        <f>general_device_image.description</f>
        <v>0</v>
      </c>
      <c r="SUP186" s="12">
        <f>general_device_image.description</f>
        <v>0</v>
      </c>
      <c r="SUQ186" s="12">
        <f>general_device_image.description</f>
        <v>0</v>
      </c>
      <c r="SUR186" s="12">
        <f>general_device_image.description</f>
        <v>0</v>
      </c>
      <c r="SUS186" s="12">
        <f>general_device_image.description</f>
        <v>0</v>
      </c>
      <c r="SUT186" s="12">
        <f>general_device_image.description</f>
        <v>0</v>
      </c>
      <c r="SUU186" s="12">
        <f>general_device_image.description</f>
        <v>0</v>
      </c>
      <c r="SUV186" s="12">
        <f>general_device_image.description</f>
        <v>0</v>
      </c>
      <c r="SUW186" s="12">
        <f>general_device_image.description</f>
        <v>0</v>
      </c>
      <c r="SUX186" s="12">
        <f>general_device_image.description</f>
        <v>0</v>
      </c>
      <c r="SUY186" s="12">
        <f>general_device_image.description</f>
        <v>0</v>
      </c>
      <c r="SUZ186" s="12">
        <f>general_device_image.description</f>
        <v>0</v>
      </c>
      <c r="SVA186" s="12">
        <f>general_device_image.description</f>
        <v>0</v>
      </c>
      <c r="SVB186" s="12">
        <f>general_device_image.description</f>
        <v>0</v>
      </c>
      <c r="SVC186" s="12">
        <f>general_device_image.description</f>
        <v>0</v>
      </c>
      <c r="SVD186" s="12">
        <f>general_device_image.description</f>
        <v>0</v>
      </c>
      <c r="SVE186" s="12">
        <f>general_device_image.description</f>
        <v>0</v>
      </c>
      <c r="SVF186" s="12">
        <f>general_device_image.description</f>
        <v>0</v>
      </c>
      <c r="SVG186" s="12">
        <f>general_device_image.description</f>
        <v>0</v>
      </c>
      <c r="SVH186" s="12">
        <f>general_device_image.description</f>
        <v>0</v>
      </c>
      <c r="SVI186" s="12">
        <f>general_device_image.description</f>
        <v>0</v>
      </c>
      <c r="SVJ186" s="12">
        <f>general_device_image.description</f>
        <v>0</v>
      </c>
      <c r="SVK186" s="12">
        <f>general_device_image.description</f>
        <v>0</v>
      </c>
      <c r="SVL186" s="12">
        <f>general_device_image.description</f>
        <v>0</v>
      </c>
      <c r="SVM186" s="12">
        <f>general_device_image.description</f>
        <v>0</v>
      </c>
      <c r="SVN186" s="12">
        <f>general_device_image.description</f>
        <v>0</v>
      </c>
      <c r="SVO186" s="12">
        <f>general_device_image.description</f>
        <v>0</v>
      </c>
      <c r="SVP186" s="12">
        <f>general_device_image.description</f>
        <v>0</v>
      </c>
      <c r="SVQ186" s="12">
        <f>general_device_image.description</f>
        <v>0</v>
      </c>
      <c r="SVR186" s="12">
        <f>general_device_image.description</f>
        <v>0</v>
      </c>
      <c r="SVS186" s="12">
        <f>general_device_image.description</f>
        <v>0</v>
      </c>
      <c r="SVT186" s="12">
        <f>general_device_image.description</f>
        <v>0</v>
      </c>
      <c r="SVU186" s="12">
        <f>general_device_image.description</f>
        <v>0</v>
      </c>
      <c r="SVV186" s="12">
        <f>general_device_image.description</f>
        <v>0</v>
      </c>
      <c r="SVW186" s="12">
        <f>general_device_image.description</f>
        <v>0</v>
      </c>
      <c r="SVX186" s="12">
        <f>general_device_image.description</f>
        <v>0</v>
      </c>
      <c r="SVY186" s="12">
        <f>general_device_image.description</f>
        <v>0</v>
      </c>
      <c r="SVZ186" s="12">
        <f>general_device_image.description</f>
        <v>0</v>
      </c>
      <c r="SWA186" s="12">
        <f>general_device_image.description</f>
        <v>0</v>
      </c>
      <c r="SWB186" s="12">
        <f>general_device_image.description</f>
        <v>0</v>
      </c>
      <c r="SWC186" s="12">
        <f>general_device_image.description</f>
        <v>0</v>
      </c>
      <c r="SWD186" s="12">
        <f>general_device_image.description</f>
        <v>0</v>
      </c>
      <c r="SWE186" s="12">
        <f>general_device_image.description</f>
        <v>0</v>
      </c>
      <c r="SWF186" s="12">
        <f>general_device_image.description</f>
        <v>0</v>
      </c>
      <c r="SWG186" s="12">
        <f>general_device_image.description</f>
        <v>0</v>
      </c>
      <c r="SWH186" s="12">
        <f>general_device_image.description</f>
        <v>0</v>
      </c>
      <c r="SWI186" s="12">
        <f>general_device_image.description</f>
        <v>0</v>
      </c>
      <c r="SWJ186" s="12">
        <f>general_device_image.description</f>
        <v>0</v>
      </c>
      <c r="SWK186" s="12">
        <f>general_device_image.description</f>
        <v>0</v>
      </c>
      <c r="SWL186" s="12">
        <f>general_device_image.description</f>
        <v>0</v>
      </c>
      <c r="SWM186" s="12">
        <f>general_device_image.description</f>
        <v>0</v>
      </c>
      <c r="SWN186" s="12">
        <f>general_device_image.description</f>
        <v>0</v>
      </c>
      <c r="SWO186" s="12">
        <f>general_device_image.description</f>
        <v>0</v>
      </c>
      <c r="SWP186" s="12">
        <f>general_device_image.description</f>
        <v>0</v>
      </c>
      <c r="SWQ186" s="12">
        <f>general_device_image.description</f>
        <v>0</v>
      </c>
      <c r="SWR186" s="12">
        <f>general_device_image.description</f>
        <v>0</v>
      </c>
      <c r="SWS186" s="12">
        <f>general_device_image.description</f>
        <v>0</v>
      </c>
      <c r="SWT186" s="12">
        <f>general_device_image.description</f>
        <v>0</v>
      </c>
      <c r="SWU186" s="12">
        <f>general_device_image.description</f>
        <v>0</v>
      </c>
      <c r="SWV186" s="12">
        <f>general_device_image.description</f>
        <v>0</v>
      </c>
      <c r="SWW186" s="12">
        <f>general_device_image.description</f>
        <v>0</v>
      </c>
      <c r="SWX186" s="12">
        <f>general_device_image.description</f>
        <v>0</v>
      </c>
      <c r="SWY186" s="12">
        <f>general_device_image.description</f>
        <v>0</v>
      </c>
      <c r="SWZ186" s="12">
        <f>general_device_image.description</f>
        <v>0</v>
      </c>
      <c r="SXA186" s="12">
        <f>general_device_image.description</f>
        <v>0</v>
      </c>
      <c r="SXB186" s="12">
        <f>general_device_image.description</f>
        <v>0</v>
      </c>
      <c r="SXC186" s="12">
        <f>general_device_image.description</f>
        <v>0</v>
      </c>
      <c r="SXD186" s="12">
        <f>general_device_image.description</f>
        <v>0</v>
      </c>
      <c r="SXE186" s="12">
        <f>general_device_image.description</f>
        <v>0</v>
      </c>
      <c r="SXF186" s="12">
        <f>general_device_image.description</f>
        <v>0</v>
      </c>
      <c r="SXG186" s="12">
        <f>general_device_image.description</f>
        <v>0</v>
      </c>
      <c r="SXH186" s="12">
        <f>general_device_image.description</f>
        <v>0</v>
      </c>
      <c r="SXI186" s="12">
        <f>general_device_image.description</f>
        <v>0</v>
      </c>
      <c r="SXJ186" s="12">
        <f>general_device_image.description</f>
        <v>0</v>
      </c>
      <c r="SXK186" s="12">
        <f>general_device_image.description</f>
        <v>0</v>
      </c>
      <c r="SXL186" s="12">
        <f>general_device_image.description</f>
        <v>0</v>
      </c>
      <c r="SXM186" s="12">
        <f>general_device_image.description</f>
        <v>0</v>
      </c>
      <c r="SXN186" s="12">
        <f>general_device_image.description</f>
        <v>0</v>
      </c>
      <c r="SXO186" s="12">
        <f>general_device_image.description</f>
        <v>0</v>
      </c>
      <c r="SXP186" s="12">
        <f>general_device_image.description</f>
        <v>0</v>
      </c>
      <c r="SXQ186" s="12">
        <f>general_device_image.description</f>
        <v>0</v>
      </c>
      <c r="SXR186" s="12">
        <f>general_device_image.description</f>
        <v>0</v>
      </c>
      <c r="SXS186" s="12">
        <f>general_device_image.description</f>
        <v>0</v>
      </c>
      <c r="SXT186" s="12">
        <f>general_device_image.description</f>
        <v>0</v>
      </c>
      <c r="SXU186" s="12">
        <f>general_device_image.description</f>
        <v>0</v>
      </c>
      <c r="SXV186" s="12">
        <f>general_device_image.description</f>
        <v>0</v>
      </c>
      <c r="SXW186" s="12">
        <f>general_device_image.description</f>
        <v>0</v>
      </c>
      <c r="SXX186" s="12">
        <f>general_device_image.description</f>
        <v>0</v>
      </c>
      <c r="SXY186" s="12">
        <f>general_device_image.description</f>
        <v>0</v>
      </c>
      <c r="SXZ186" s="12">
        <f>general_device_image.description</f>
        <v>0</v>
      </c>
      <c r="SYA186" s="12">
        <f>general_device_image.description</f>
        <v>0</v>
      </c>
      <c r="SYB186" s="12">
        <f>general_device_image.description</f>
        <v>0</v>
      </c>
      <c r="SYC186" s="12">
        <f>general_device_image.description</f>
        <v>0</v>
      </c>
      <c r="SYD186" s="12">
        <f>general_device_image.description</f>
        <v>0</v>
      </c>
      <c r="SYE186" s="12">
        <f>general_device_image.description</f>
        <v>0</v>
      </c>
      <c r="SYF186" s="12">
        <f>general_device_image.description</f>
        <v>0</v>
      </c>
      <c r="SYG186" s="12">
        <f>general_device_image.description</f>
        <v>0</v>
      </c>
      <c r="SYH186" s="12">
        <f>general_device_image.description</f>
        <v>0</v>
      </c>
      <c r="SYI186" s="12">
        <f>general_device_image.description</f>
        <v>0</v>
      </c>
      <c r="SYJ186" s="12">
        <f>general_device_image.description</f>
        <v>0</v>
      </c>
      <c r="SYK186" s="12">
        <f>general_device_image.description</f>
        <v>0</v>
      </c>
      <c r="SYL186" s="12">
        <f>general_device_image.description</f>
        <v>0</v>
      </c>
      <c r="SYM186" s="12">
        <f>general_device_image.description</f>
        <v>0</v>
      </c>
      <c r="SYN186" s="12">
        <f>general_device_image.description</f>
        <v>0</v>
      </c>
      <c r="SYO186" s="12">
        <f>general_device_image.description</f>
        <v>0</v>
      </c>
      <c r="SYP186" s="12">
        <f>general_device_image.description</f>
        <v>0</v>
      </c>
      <c r="SYQ186" s="12">
        <f>general_device_image.description</f>
        <v>0</v>
      </c>
      <c r="SYR186" s="12">
        <f>general_device_image.description</f>
        <v>0</v>
      </c>
      <c r="SYS186" s="12">
        <f>general_device_image.description</f>
        <v>0</v>
      </c>
      <c r="SYT186" s="12">
        <f>general_device_image.description</f>
        <v>0</v>
      </c>
      <c r="SYU186" s="12">
        <f>general_device_image.description</f>
        <v>0</v>
      </c>
      <c r="SYV186" s="12">
        <f>general_device_image.description</f>
        <v>0</v>
      </c>
      <c r="SYW186" s="12">
        <f>general_device_image.description</f>
        <v>0</v>
      </c>
      <c r="SYX186" s="12">
        <f>general_device_image.description</f>
        <v>0</v>
      </c>
      <c r="SYY186" s="12">
        <f>general_device_image.description</f>
        <v>0</v>
      </c>
      <c r="SYZ186" s="12">
        <f>general_device_image.description</f>
        <v>0</v>
      </c>
      <c r="SZA186" s="12">
        <f>general_device_image.description</f>
        <v>0</v>
      </c>
      <c r="SZB186" s="12">
        <f>general_device_image.description</f>
        <v>0</v>
      </c>
      <c r="SZC186" s="12">
        <f>general_device_image.description</f>
        <v>0</v>
      </c>
      <c r="SZD186" s="12">
        <f>general_device_image.description</f>
        <v>0</v>
      </c>
      <c r="SZE186" s="12">
        <f>general_device_image.description</f>
        <v>0</v>
      </c>
      <c r="SZF186" s="12">
        <f>general_device_image.description</f>
        <v>0</v>
      </c>
      <c r="SZG186" s="12">
        <f>general_device_image.description</f>
        <v>0</v>
      </c>
      <c r="SZH186" s="12">
        <f>general_device_image.description</f>
        <v>0</v>
      </c>
      <c r="SZI186" s="12">
        <f>general_device_image.description</f>
        <v>0</v>
      </c>
      <c r="SZJ186" s="12">
        <f>general_device_image.description</f>
        <v>0</v>
      </c>
      <c r="SZK186" s="12">
        <f>general_device_image.description</f>
        <v>0</v>
      </c>
      <c r="SZL186" s="12">
        <f>general_device_image.description</f>
        <v>0</v>
      </c>
      <c r="SZM186" s="12">
        <f>general_device_image.description</f>
        <v>0</v>
      </c>
      <c r="SZN186" s="12">
        <f>general_device_image.description</f>
        <v>0</v>
      </c>
      <c r="SZO186" s="12">
        <f>general_device_image.description</f>
        <v>0</v>
      </c>
      <c r="SZP186" s="12">
        <f>general_device_image.description</f>
        <v>0</v>
      </c>
      <c r="SZQ186" s="12">
        <f>general_device_image.description</f>
        <v>0</v>
      </c>
      <c r="SZR186" s="12">
        <f>general_device_image.description</f>
        <v>0</v>
      </c>
      <c r="SZS186" s="12">
        <f>general_device_image.description</f>
        <v>0</v>
      </c>
      <c r="SZT186" s="12">
        <f>general_device_image.description</f>
        <v>0</v>
      </c>
      <c r="SZU186" s="12">
        <f>general_device_image.description</f>
        <v>0</v>
      </c>
      <c r="SZV186" s="12">
        <f>general_device_image.description</f>
        <v>0</v>
      </c>
      <c r="SZW186" s="12">
        <f>general_device_image.description</f>
        <v>0</v>
      </c>
      <c r="SZX186" s="12">
        <f>general_device_image.description</f>
        <v>0</v>
      </c>
      <c r="SZY186" s="12">
        <f>general_device_image.description</f>
        <v>0</v>
      </c>
      <c r="SZZ186" s="12">
        <f>general_device_image.description</f>
        <v>0</v>
      </c>
      <c r="TAA186" s="12">
        <f>general_device_image.description</f>
        <v>0</v>
      </c>
      <c r="TAB186" s="12">
        <f>general_device_image.description</f>
        <v>0</v>
      </c>
      <c r="TAC186" s="12">
        <f>general_device_image.description</f>
        <v>0</v>
      </c>
      <c r="TAD186" s="12">
        <f>general_device_image.description</f>
        <v>0</v>
      </c>
      <c r="TAE186" s="12">
        <f>general_device_image.description</f>
        <v>0</v>
      </c>
      <c r="TAF186" s="12">
        <f>general_device_image.description</f>
        <v>0</v>
      </c>
      <c r="TAG186" s="12">
        <f>general_device_image.description</f>
        <v>0</v>
      </c>
      <c r="TAH186" s="12">
        <f>general_device_image.description</f>
        <v>0</v>
      </c>
      <c r="TAI186" s="12">
        <f>general_device_image.description</f>
        <v>0</v>
      </c>
      <c r="TAJ186" s="12">
        <f>general_device_image.description</f>
        <v>0</v>
      </c>
      <c r="TAK186" s="12">
        <f>general_device_image.description</f>
        <v>0</v>
      </c>
      <c r="TAL186" s="12">
        <f>general_device_image.description</f>
        <v>0</v>
      </c>
      <c r="TAM186" s="12">
        <f>general_device_image.description</f>
        <v>0</v>
      </c>
      <c r="TAN186" s="12">
        <f>general_device_image.description</f>
        <v>0</v>
      </c>
      <c r="TAO186" s="12">
        <f>general_device_image.description</f>
        <v>0</v>
      </c>
      <c r="TAP186" s="12">
        <f>general_device_image.description</f>
        <v>0</v>
      </c>
      <c r="TAQ186" s="12">
        <f>general_device_image.description</f>
        <v>0</v>
      </c>
      <c r="TAR186" s="12">
        <f>general_device_image.description</f>
        <v>0</v>
      </c>
      <c r="TAS186" s="12">
        <f>general_device_image.description</f>
        <v>0</v>
      </c>
      <c r="TAT186" s="12">
        <f>general_device_image.description</f>
        <v>0</v>
      </c>
      <c r="TAU186" s="12">
        <f>general_device_image.description</f>
        <v>0</v>
      </c>
      <c r="TAV186" s="12">
        <f>general_device_image.description</f>
        <v>0</v>
      </c>
      <c r="TAW186" s="12">
        <f>general_device_image.description</f>
        <v>0</v>
      </c>
      <c r="TAX186" s="12">
        <f>general_device_image.description</f>
        <v>0</v>
      </c>
      <c r="TAY186" s="12">
        <f>general_device_image.description</f>
        <v>0</v>
      </c>
      <c r="TAZ186" s="12">
        <f>general_device_image.description</f>
        <v>0</v>
      </c>
      <c r="TBA186" s="12">
        <f>general_device_image.description</f>
        <v>0</v>
      </c>
      <c r="TBB186" s="12">
        <f>general_device_image.description</f>
        <v>0</v>
      </c>
      <c r="TBC186" s="12">
        <f>general_device_image.description</f>
        <v>0</v>
      </c>
      <c r="TBD186" s="12">
        <f>general_device_image.description</f>
        <v>0</v>
      </c>
      <c r="TBE186" s="12">
        <f>general_device_image.description</f>
        <v>0</v>
      </c>
      <c r="TBF186" s="12">
        <f>general_device_image.description</f>
        <v>0</v>
      </c>
      <c r="TBG186" s="12">
        <f>general_device_image.description</f>
        <v>0</v>
      </c>
      <c r="TBH186" s="12">
        <f>general_device_image.description</f>
        <v>0</v>
      </c>
      <c r="TBI186" s="12">
        <f>general_device_image.description</f>
        <v>0</v>
      </c>
      <c r="TBJ186" s="12">
        <f>general_device_image.description</f>
        <v>0</v>
      </c>
      <c r="TBK186" s="12">
        <f>general_device_image.description</f>
        <v>0</v>
      </c>
      <c r="TBL186" s="12">
        <f>general_device_image.description</f>
        <v>0</v>
      </c>
      <c r="TBM186" s="12">
        <f>general_device_image.description</f>
        <v>0</v>
      </c>
      <c r="TBN186" s="12">
        <f>general_device_image.description</f>
        <v>0</v>
      </c>
      <c r="TBO186" s="12">
        <f>general_device_image.description</f>
        <v>0</v>
      </c>
      <c r="TBP186" s="12">
        <f>general_device_image.description</f>
        <v>0</v>
      </c>
      <c r="TBQ186" s="12">
        <f>general_device_image.description</f>
        <v>0</v>
      </c>
      <c r="TBR186" s="12">
        <f>general_device_image.description</f>
        <v>0</v>
      </c>
      <c r="TBS186" s="12">
        <f>general_device_image.description</f>
        <v>0</v>
      </c>
      <c r="TBT186" s="12">
        <f>general_device_image.description</f>
        <v>0</v>
      </c>
      <c r="TBU186" s="12">
        <f>general_device_image.description</f>
        <v>0</v>
      </c>
      <c r="TBV186" s="12">
        <f>general_device_image.description</f>
        <v>0</v>
      </c>
      <c r="TBW186" s="12">
        <f>general_device_image.description</f>
        <v>0</v>
      </c>
      <c r="TBX186" s="12">
        <f>general_device_image.description</f>
        <v>0</v>
      </c>
      <c r="TBY186" s="12">
        <f>general_device_image.description</f>
        <v>0</v>
      </c>
      <c r="TBZ186" s="12">
        <f>general_device_image.description</f>
        <v>0</v>
      </c>
      <c r="TCA186" s="12">
        <f>general_device_image.description</f>
        <v>0</v>
      </c>
      <c r="TCB186" s="12">
        <f>general_device_image.description</f>
        <v>0</v>
      </c>
      <c r="TCC186" s="12">
        <f>general_device_image.description</f>
        <v>0</v>
      </c>
      <c r="TCD186" s="12">
        <f>general_device_image.description</f>
        <v>0</v>
      </c>
      <c r="TCE186" s="12">
        <f>general_device_image.description</f>
        <v>0</v>
      </c>
      <c r="TCF186" s="12">
        <f>general_device_image.description</f>
        <v>0</v>
      </c>
      <c r="TCG186" s="12">
        <f>general_device_image.description</f>
        <v>0</v>
      </c>
      <c r="TCH186" s="12">
        <f>general_device_image.description</f>
        <v>0</v>
      </c>
      <c r="TCI186" s="12">
        <f>general_device_image.description</f>
        <v>0</v>
      </c>
      <c r="TCJ186" s="12">
        <f>general_device_image.description</f>
        <v>0</v>
      </c>
      <c r="TCK186" s="12">
        <f>general_device_image.description</f>
        <v>0</v>
      </c>
      <c r="TCL186" s="12">
        <f>general_device_image.description</f>
        <v>0</v>
      </c>
      <c r="TCM186" s="12">
        <f>general_device_image.description</f>
        <v>0</v>
      </c>
      <c r="TCN186" s="12">
        <f>general_device_image.description</f>
        <v>0</v>
      </c>
      <c r="TCO186" s="12">
        <f>general_device_image.description</f>
        <v>0</v>
      </c>
      <c r="TCP186" s="12">
        <f>general_device_image.description</f>
        <v>0</v>
      </c>
      <c r="TCQ186" s="12">
        <f>general_device_image.description</f>
        <v>0</v>
      </c>
      <c r="TCR186" s="12">
        <f>general_device_image.description</f>
        <v>0</v>
      </c>
      <c r="TCS186" s="12">
        <f>general_device_image.description</f>
        <v>0</v>
      </c>
      <c r="TCT186" s="12">
        <f>general_device_image.description</f>
        <v>0</v>
      </c>
      <c r="TCU186" s="12">
        <f>general_device_image.description</f>
        <v>0</v>
      </c>
      <c r="TCV186" s="12">
        <f>general_device_image.description</f>
        <v>0</v>
      </c>
      <c r="TCW186" s="12">
        <f>general_device_image.description</f>
        <v>0</v>
      </c>
      <c r="TCX186" s="12">
        <f>general_device_image.description</f>
        <v>0</v>
      </c>
      <c r="TCY186" s="12">
        <f>general_device_image.description</f>
        <v>0</v>
      </c>
      <c r="TCZ186" s="12">
        <f>general_device_image.description</f>
        <v>0</v>
      </c>
      <c r="TDA186" s="12">
        <f>general_device_image.description</f>
        <v>0</v>
      </c>
      <c r="TDB186" s="12">
        <f>general_device_image.description</f>
        <v>0</v>
      </c>
      <c r="TDC186" s="12">
        <f>general_device_image.description</f>
        <v>0</v>
      </c>
      <c r="TDD186" s="12">
        <f>general_device_image.description</f>
        <v>0</v>
      </c>
      <c r="TDE186" s="12">
        <f>general_device_image.description</f>
        <v>0</v>
      </c>
      <c r="TDF186" s="12">
        <f>general_device_image.description</f>
        <v>0</v>
      </c>
      <c r="TDG186" s="12">
        <f>general_device_image.description</f>
        <v>0</v>
      </c>
      <c r="TDH186" s="12">
        <f>general_device_image.description</f>
        <v>0</v>
      </c>
      <c r="TDI186" s="12">
        <f>general_device_image.description</f>
        <v>0</v>
      </c>
      <c r="TDJ186" s="12">
        <f>general_device_image.description</f>
        <v>0</v>
      </c>
      <c r="TDK186" s="12">
        <f>general_device_image.description</f>
        <v>0</v>
      </c>
      <c r="TDL186" s="12">
        <f>general_device_image.description</f>
        <v>0</v>
      </c>
      <c r="TDM186" s="12">
        <f>general_device_image.description</f>
        <v>0</v>
      </c>
      <c r="TDN186" s="12">
        <f>general_device_image.description</f>
        <v>0</v>
      </c>
      <c r="TDO186" s="12">
        <f>general_device_image.description</f>
        <v>0</v>
      </c>
      <c r="TDP186" s="12">
        <f>general_device_image.description</f>
        <v>0</v>
      </c>
      <c r="TDQ186" s="12">
        <f>general_device_image.description</f>
        <v>0</v>
      </c>
      <c r="TDR186" s="12">
        <f>general_device_image.description</f>
        <v>0</v>
      </c>
      <c r="TDS186" s="12">
        <f>general_device_image.description</f>
        <v>0</v>
      </c>
      <c r="TDT186" s="12">
        <f>general_device_image.description</f>
        <v>0</v>
      </c>
      <c r="TDU186" s="12">
        <f>general_device_image.description</f>
        <v>0</v>
      </c>
      <c r="TDV186" s="12">
        <f>general_device_image.description</f>
        <v>0</v>
      </c>
      <c r="TDW186" s="12">
        <f>general_device_image.description</f>
        <v>0</v>
      </c>
      <c r="TDX186" s="12">
        <f>general_device_image.description</f>
        <v>0</v>
      </c>
      <c r="TDY186" s="12">
        <f>general_device_image.description</f>
        <v>0</v>
      </c>
      <c r="TDZ186" s="12">
        <f>general_device_image.description</f>
        <v>0</v>
      </c>
      <c r="TEA186" s="12">
        <f>general_device_image.description</f>
        <v>0</v>
      </c>
      <c r="TEB186" s="12">
        <f>general_device_image.description</f>
        <v>0</v>
      </c>
      <c r="TEC186" s="12">
        <f>general_device_image.description</f>
        <v>0</v>
      </c>
      <c r="TED186" s="12">
        <f>general_device_image.description</f>
        <v>0</v>
      </c>
      <c r="TEE186" s="12">
        <f>general_device_image.description</f>
        <v>0</v>
      </c>
      <c r="TEF186" s="12">
        <f>general_device_image.description</f>
        <v>0</v>
      </c>
      <c r="TEG186" s="12">
        <f>general_device_image.description</f>
        <v>0</v>
      </c>
      <c r="TEH186" s="12">
        <f>general_device_image.description</f>
        <v>0</v>
      </c>
      <c r="TEI186" s="12">
        <f>general_device_image.description</f>
        <v>0</v>
      </c>
      <c r="TEJ186" s="12">
        <f>general_device_image.description</f>
        <v>0</v>
      </c>
      <c r="TEK186" s="12">
        <f>general_device_image.description</f>
        <v>0</v>
      </c>
      <c r="TEL186" s="12">
        <f>general_device_image.description</f>
        <v>0</v>
      </c>
      <c r="TEM186" s="12">
        <f>general_device_image.description</f>
        <v>0</v>
      </c>
      <c r="TEN186" s="12">
        <f>general_device_image.description</f>
        <v>0</v>
      </c>
      <c r="TEO186" s="12">
        <f>general_device_image.description</f>
        <v>0</v>
      </c>
      <c r="TEP186" s="12">
        <f>general_device_image.description</f>
        <v>0</v>
      </c>
      <c r="TEQ186" s="12">
        <f>general_device_image.description</f>
        <v>0</v>
      </c>
      <c r="TER186" s="12">
        <f>general_device_image.description</f>
        <v>0</v>
      </c>
      <c r="TES186" s="12">
        <f>general_device_image.description</f>
        <v>0</v>
      </c>
      <c r="TET186" s="12">
        <f>general_device_image.description</f>
        <v>0</v>
      </c>
      <c r="TEU186" s="12">
        <f>general_device_image.description</f>
        <v>0</v>
      </c>
      <c r="TEV186" s="12">
        <f>general_device_image.description</f>
        <v>0</v>
      </c>
      <c r="TEW186" s="12">
        <f>general_device_image.description</f>
        <v>0</v>
      </c>
      <c r="TEX186" s="12">
        <f>general_device_image.description</f>
        <v>0</v>
      </c>
      <c r="TEY186" s="12">
        <f>general_device_image.description</f>
        <v>0</v>
      </c>
      <c r="TEZ186" s="12">
        <f>general_device_image.description</f>
        <v>0</v>
      </c>
      <c r="TFA186" s="12">
        <f>general_device_image.description</f>
        <v>0</v>
      </c>
      <c r="TFB186" s="12">
        <f>general_device_image.description</f>
        <v>0</v>
      </c>
      <c r="TFC186" s="12">
        <f>general_device_image.description</f>
        <v>0</v>
      </c>
      <c r="TFD186" s="12">
        <f>general_device_image.description</f>
        <v>0</v>
      </c>
      <c r="TFE186" s="12">
        <f>general_device_image.description</f>
        <v>0</v>
      </c>
      <c r="TFF186" s="12">
        <f>general_device_image.description</f>
        <v>0</v>
      </c>
      <c r="TFG186" s="12">
        <f>general_device_image.description</f>
        <v>0</v>
      </c>
      <c r="TFH186" s="12">
        <f>general_device_image.description</f>
        <v>0</v>
      </c>
      <c r="TFI186" s="12">
        <f>general_device_image.description</f>
        <v>0</v>
      </c>
      <c r="TFJ186" s="12">
        <f>general_device_image.description</f>
        <v>0</v>
      </c>
      <c r="TFK186" s="12">
        <f>general_device_image.description</f>
        <v>0</v>
      </c>
      <c r="TFL186" s="12">
        <f>general_device_image.description</f>
        <v>0</v>
      </c>
      <c r="TFM186" s="12">
        <f>general_device_image.description</f>
        <v>0</v>
      </c>
      <c r="TFN186" s="12">
        <f>general_device_image.description</f>
        <v>0</v>
      </c>
      <c r="TFO186" s="12">
        <f>general_device_image.description</f>
        <v>0</v>
      </c>
      <c r="TFP186" s="12">
        <f>general_device_image.description</f>
        <v>0</v>
      </c>
      <c r="TFQ186" s="12">
        <f>general_device_image.description</f>
        <v>0</v>
      </c>
      <c r="TFR186" s="12">
        <f>general_device_image.description</f>
        <v>0</v>
      </c>
      <c r="TFS186" s="12">
        <f>general_device_image.description</f>
        <v>0</v>
      </c>
      <c r="TFT186" s="12">
        <f>general_device_image.description</f>
        <v>0</v>
      </c>
      <c r="TFU186" s="12">
        <f>general_device_image.description</f>
        <v>0</v>
      </c>
      <c r="TFV186" s="12">
        <f>general_device_image.description</f>
        <v>0</v>
      </c>
      <c r="TFW186" s="12">
        <f>general_device_image.description</f>
        <v>0</v>
      </c>
      <c r="TFX186" s="12">
        <f>general_device_image.description</f>
        <v>0</v>
      </c>
      <c r="TFY186" s="12">
        <f>general_device_image.description</f>
        <v>0</v>
      </c>
      <c r="TFZ186" s="12">
        <f>general_device_image.description</f>
        <v>0</v>
      </c>
      <c r="TGA186" s="12">
        <f>general_device_image.description</f>
        <v>0</v>
      </c>
      <c r="TGB186" s="12">
        <f>general_device_image.description</f>
        <v>0</v>
      </c>
      <c r="TGC186" s="12">
        <f>general_device_image.description</f>
        <v>0</v>
      </c>
      <c r="TGD186" s="12">
        <f>general_device_image.description</f>
        <v>0</v>
      </c>
      <c r="TGE186" s="12">
        <f>general_device_image.description</f>
        <v>0</v>
      </c>
      <c r="TGF186" s="12">
        <f>general_device_image.description</f>
        <v>0</v>
      </c>
      <c r="TGG186" s="12">
        <f>general_device_image.description</f>
        <v>0</v>
      </c>
      <c r="TGH186" s="12">
        <f>general_device_image.description</f>
        <v>0</v>
      </c>
      <c r="TGI186" s="12">
        <f>general_device_image.description</f>
        <v>0</v>
      </c>
      <c r="TGJ186" s="12">
        <f>general_device_image.description</f>
        <v>0</v>
      </c>
      <c r="TGK186" s="12">
        <f>general_device_image.description</f>
        <v>0</v>
      </c>
      <c r="TGL186" s="12">
        <f>general_device_image.description</f>
        <v>0</v>
      </c>
      <c r="TGM186" s="12">
        <f>general_device_image.description</f>
        <v>0</v>
      </c>
      <c r="TGN186" s="12">
        <f>general_device_image.description</f>
        <v>0</v>
      </c>
      <c r="TGO186" s="12">
        <f>general_device_image.description</f>
        <v>0</v>
      </c>
      <c r="TGP186" s="12">
        <f>general_device_image.description</f>
        <v>0</v>
      </c>
      <c r="TGQ186" s="12">
        <f>general_device_image.description</f>
        <v>0</v>
      </c>
      <c r="TGR186" s="12">
        <f>general_device_image.description</f>
        <v>0</v>
      </c>
      <c r="TGS186" s="12">
        <f>general_device_image.description</f>
        <v>0</v>
      </c>
      <c r="TGT186" s="12">
        <f>general_device_image.description</f>
        <v>0</v>
      </c>
      <c r="TGU186" s="12">
        <f>general_device_image.description</f>
        <v>0</v>
      </c>
      <c r="TGV186" s="12">
        <f>general_device_image.description</f>
        <v>0</v>
      </c>
      <c r="TGW186" s="12">
        <f>general_device_image.description</f>
        <v>0</v>
      </c>
      <c r="TGX186" s="12">
        <f>general_device_image.description</f>
        <v>0</v>
      </c>
      <c r="TGY186" s="12">
        <f>general_device_image.description</f>
        <v>0</v>
      </c>
      <c r="TGZ186" s="12">
        <f>general_device_image.description</f>
        <v>0</v>
      </c>
      <c r="THA186" s="12">
        <f>general_device_image.description</f>
        <v>0</v>
      </c>
      <c r="THB186" s="12">
        <f>general_device_image.description</f>
        <v>0</v>
      </c>
      <c r="THC186" s="12">
        <f>general_device_image.description</f>
        <v>0</v>
      </c>
      <c r="THD186" s="12">
        <f>general_device_image.description</f>
        <v>0</v>
      </c>
      <c r="THE186" s="12">
        <f>general_device_image.description</f>
        <v>0</v>
      </c>
      <c r="THF186" s="12">
        <f>general_device_image.description</f>
        <v>0</v>
      </c>
      <c r="THG186" s="12">
        <f>general_device_image.description</f>
        <v>0</v>
      </c>
      <c r="THH186" s="12">
        <f>general_device_image.description</f>
        <v>0</v>
      </c>
      <c r="THI186" s="12">
        <f>general_device_image.description</f>
        <v>0</v>
      </c>
      <c r="THJ186" s="12">
        <f>general_device_image.description</f>
        <v>0</v>
      </c>
      <c r="THK186" s="12">
        <f>general_device_image.description</f>
        <v>0</v>
      </c>
      <c r="THL186" s="12">
        <f>general_device_image.description</f>
        <v>0</v>
      </c>
      <c r="THM186" s="12">
        <f>general_device_image.description</f>
        <v>0</v>
      </c>
      <c r="THN186" s="12">
        <f>general_device_image.description</f>
        <v>0</v>
      </c>
      <c r="THO186" s="12">
        <f>general_device_image.description</f>
        <v>0</v>
      </c>
      <c r="THP186" s="12">
        <f>general_device_image.description</f>
        <v>0</v>
      </c>
      <c r="THQ186" s="12">
        <f>general_device_image.description</f>
        <v>0</v>
      </c>
      <c r="THR186" s="12">
        <f>general_device_image.description</f>
        <v>0</v>
      </c>
      <c r="THS186" s="12">
        <f>general_device_image.description</f>
        <v>0</v>
      </c>
      <c r="THT186" s="12">
        <f>general_device_image.description</f>
        <v>0</v>
      </c>
      <c r="THU186" s="12">
        <f>general_device_image.description</f>
        <v>0</v>
      </c>
      <c r="THV186" s="12">
        <f>general_device_image.description</f>
        <v>0</v>
      </c>
      <c r="THW186" s="12">
        <f>general_device_image.description</f>
        <v>0</v>
      </c>
      <c r="THX186" s="12">
        <f>general_device_image.description</f>
        <v>0</v>
      </c>
      <c r="THY186" s="12">
        <f>general_device_image.description</f>
        <v>0</v>
      </c>
      <c r="THZ186" s="12">
        <f>general_device_image.description</f>
        <v>0</v>
      </c>
      <c r="TIA186" s="12">
        <f>general_device_image.description</f>
        <v>0</v>
      </c>
      <c r="TIB186" s="12">
        <f>general_device_image.description</f>
        <v>0</v>
      </c>
      <c r="TIC186" s="12">
        <f>general_device_image.description</f>
        <v>0</v>
      </c>
      <c r="TID186" s="12">
        <f>general_device_image.description</f>
        <v>0</v>
      </c>
      <c r="TIE186" s="12">
        <f>general_device_image.description</f>
        <v>0</v>
      </c>
      <c r="TIF186" s="12">
        <f>general_device_image.description</f>
        <v>0</v>
      </c>
      <c r="TIG186" s="12">
        <f>general_device_image.description</f>
        <v>0</v>
      </c>
      <c r="TIH186" s="12">
        <f>general_device_image.description</f>
        <v>0</v>
      </c>
      <c r="TII186" s="12">
        <f>general_device_image.description</f>
        <v>0</v>
      </c>
      <c r="TIJ186" s="12">
        <f>general_device_image.description</f>
        <v>0</v>
      </c>
      <c r="TIK186" s="12">
        <f>general_device_image.description</f>
        <v>0</v>
      </c>
      <c r="TIL186" s="12">
        <f>general_device_image.description</f>
        <v>0</v>
      </c>
      <c r="TIM186" s="12">
        <f>general_device_image.description</f>
        <v>0</v>
      </c>
      <c r="TIN186" s="12">
        <f>general_device_image.description</f>
        <v>0</v>
      </c>
      <c r="TIO186" s="12">
        <f>general_device_image.description</f>
        <v>0</v>
      </c>
      <c r="TIP186" s="12">
        <f>general_device_image.description</f>
        <v>0</v>
      </c>
      <c r="TIQ186" s="12">
        <f>general_device_image.description</f>
        <v>0</v>
      </c>
      <c r="TIR186" s="12">
        <f>general_device_image.description</f>
        <v>0</v>
      </c>
      <c r="TIS186" s="12">
        <f>general_device_image.description</f>
        <v>0</v>
      </c>
      <c r="TIT186" s="12">
        <f>general_device_image.description</f>
        <v>0</v>
      </c>
      <c r="TIU186" s="12">
        <f>general_device_image.description</f>
        <v>0</v>
      </c>
      <c r="TIV186" s="12">
        <f>general_device_image.description</f>
        <v>0</v>
      </c>
      <c r="TIW186" s="12">
        <f>general_device_image.description</f>
        <v>0</v>
      </c>
      <c r="TIX186" s="12">
        <f>general_device_image.description</f>
        <v>0</v>
      </c>
      <c r="TIY186" s="12">
        <f>general_device_image.description</f>
        <v>0</v>
      </c>
      <c r="TIZ186" s="12">
        <f>general_device_image.description</f>
        <v>0</v>
      </c>
      <c r="TJA186" s="12">
        <f>general_device_image.description</f>
        <v>0</v>
      </c>
      <c r="TJB186" s="12">
        <f>general_device_image.description</f>
        <v>0</v>
      </c>
      <c r="TJC186" s="12">
        <f>general_device_image.description</f>
        <v>0</v>
      </c>
      <c r="TJD186" s="12">
        <f>general_device_image.description</f>
        <v>0</v>
      </c>
      <c r="TJE186" s="12">
        <f>general_device_image.description</f>
        <v>0</v>
      </c>
      <c r="TJF186" s="12">
        <f>general_device_image.description</f>
        <v>0</v>
      </c>
      <c r="TJG186" s="12">
        <f>general_device_image.description</f>
        <v>0</v>
      </c>
      <c r="TJH186" s="12">
        <f>general_device_image.description</f>
        <v>0</v>
      </c>
      <c r="TJI186" s="12">
        <f>general_device_image.description</f>
        <v>0</v>
      </c>
      <c r="TJJ186" s="12">
        <f>general_device_image.description</f>
        <v>0</v>
      </c>
      <c r="TJK186" s="12">
        <f>general_device_image.description</f>
        <v>0</v>
      </c>
      <c r="TJL186" s="12">
        <f>general_device_image.description</f>
        <v>0</v>
      </c>
      <c r="TJM186" s="12">
        <f>general_device_image.description</f>
        <v>0</v>
      </c>
      <c r="TJN186" s="12">
        <f>general_device_image.description</f>
        <v>0</v>
      </c>
      <c r="TJO186" s="12">
        <f>general_device_image.description</f>
        <v>0</v>
      </c>
      <c r="TJP186" s="12">
        <f>general_device_image.description</f>
        <v>0</v>
      </c>
      <c r="TJQ186" s="12">
        <f>general_device_image.description</f>
        <v>0</v>
      </c>
      <c r="TJR186" s="12">
        <f>general_device_image.description</f>
        <v>0</v>
      </c>
      <c r="TJS186" s="12">
        <f>general_device_image.description</f>
        <v>0</v>
      </c>
      <c r="TJT186" s="12">
        <f>general_device_image.description</f>
        <v>0</v>
      </c>
      <c r="TJU186" s="12">
        <f>general_device_image.description</f>
        <v>0</v>
      </c>
      <c r="TJV186" s="12">
        <f>general_device_image.description</f>
        <v>0</v>
      </c>
      <c r="TJW186" s="12">
        <f>general_device_image.description</f>
        <v>0</v>
      </c>
      <c r="TJX186" s="12">
        <f>general_device_image.description</f>
        <v>0</v>
      </c>
      <c r="TJY186" s="12">
        <f>general_device_image.description</f>
        <v>0</v>
      </c>
      <c r="TJZ186" s="12">
        <f>general_device_image.description</f>
        <v>0</v>
      </c>
      <c r="TKA186" s="12">
        <f>general_device_image.description</f>
        <v>0</v>
      </c>
      <c r="TKB186" s="12">
        <f>general_device_image.description</f>
        <v>0</v>
      </c>
      <c r="TKC186" s="12">
        <f>general_device_image.description</f>
        <v>0</v>
      </c>
      <c r="TKD186" s="12">
        <f>general_device_image.description</f>
        <v>0</v>
      </c>
      <c r="TKE186" s="12">
        <f>general_device_image.description</f>
        <v>0</v>
      </c>
      <c r="TKF186" s="12">
        <f>general_device_image.description</f>
        <v>0</v>
      </c>
      <c r="TKG186" s="12">
        <f>general_device_image.description</f>
        <v>0</v>
      </c>
      <c r="TKH186" s="12">
        <f>general_device_image.description</f>
        <v>0</v>
      </c>
      <c r="TKI186" s="12">
        <f>general_device_image.description</f>
        <v>0</v>
      </c>
      <c r="TKJ186" s="12">
        <f>general_device_image.description</f>
        <v>0</v>
      </c>
      <c r="TKK186" s="12">
        <f>general_device_image.description</f>
        <v>0</v>
      </c>
      <c r="TKL186" s="12">
        <f>general_device_image.description</f>
        <v>0</v>
      </c>
      <c r="TKM186" s="12">
        <f>general_device_image.description</f>
        <v>0</v>
      </c>
      <c r="TKN186" s="12">
        <f>general_device_image.description</f>
        <v>0</v>
      </c>
      <c r="TKO186" s="12">
        <f>general_device_image.description</f>
        <v>0</v>
      </c>
      <c r="TKP186" s="12">
        <f>general_device_image.description</f>
        <v>0</v>
      </c>
      <c r="TKQ186" s="12">
        <f>general_device_image.description</f>
        <v>0</v>
      </c>
      <c r="TKR186" s="12">
        <f>general_device_image.description</f>
        <v>0</v>
      </c>
      <c r="TKS186" s="12">
        <f>general_device_image.description</f>
        <v>0</v>
      </c>
      <c r="TKT186" s="12">
        <f>general_device_image.description</f>
        <v>0</v>
      </c>
      <c r="TKU186" s="12">
        <f>general_device_image.description</f>
        <v>0</v>
      </c>
      <c r="TKV186" s="12">
        <f>general_device_image.description</f>
        <v>0</v>
      </c>
      <c r="TKW186" s="12">
        <f>general_device_image.description</f>
        <v>0</v>
      </c>
      <c r="TKX186" s="12">
        <f>general_device_image.description</f>
        <v>0</v>
      </c>
      <c r="TKY186" s="12">
        <f>general_device_image.description</f>
        <v>0</v>
      </c>
      <c r="TKZ186" s="12">
        <f>general_device_image.description</f>
        <v>0</v>
      </c>
      <c r="TLA186" s="12">
        <f>general_device_image.description</f>
        <v>0</v>
      </c>
      <c r="TLB186" s="12">
        <f>general_device_image.description</f>
        <v>0</v>
      </c>
      <c r="TLC186" s="12">
        <f>general_device_image.description</f>
        <v>0</v>
      </c>
      <c r="TLD186" s="12">
        <f>general_device_image.description</f>
        <v>0</v>
      </c>
      <c r="TLE186" s="12">
        <f>general_device_image.description</f>
        <v>0</v>
      </c>
      <c r="TLF186" s="12">
        <f>general_device_image.description</f>
        <v>0</v>
      </c>
      <c r="TLG186" s="12">
        <f>general_device_image.description</f>
        <v>0</v>
      </c>
      <c r="TLH186" s="12">
        <f>general_device_image.description</f>
        <v>0</v>
      </c>
      <c r="TLI186" s="12">
        <f>general_device_image.description</f>
        <v>0</v>
      </c>
      <c r="TLJ186" s="12">
        <f>general_device_image.description</f>
        <v>0</v>
      </c>
      <c r="TLK186" s="12">
        <f>general_device_image.description</f>
        <v>0</v>
      </c>
      <c r="TLL186" s="12">
        <f>general_device_image.description</f>
        <v>0</v>
      </c>
      <c r="TLM186" s="12">
        <f>general_device_image.description</f>
        <v>0</v>
      </c>
      <c r="TLN186" s="12">
        <f>general_device_image.description</f>
        <v>0</v>
      </c>
      <c r="TLO186" s="12">
        <f>general_device_image.description</f>
        <v>0</v>
      </c>
      <c r="TLP186" s="12">
        <f>general_device_image.description</f>
        <v>0</v>
      </c>
      <c r="TLQ186" s="12">
        <f>general_device_image.description</f>
        <v>0</v>
      </c>
      <c r="TLR186" s="12">
        <f>general_device_image.description</f>
        <v>0</v>
      </c>
      <c r="TLS186" s="12">
        <f>general_device_image.description</f>
        <v>0</v>
      </c>
      <c r="TLT186" s="12">
        <f>general_device_image.description</f>
        <v>0</v>
      </c>
      <c r="TLU186" s="12">
        <f>general_device_image.description</f>
        <v>0</v>
      </c>
      <c r="TLV186" s="12">
        <f>general_device_image.description</f>
        <v>0</v>
      </c>
      <c r="TLW186" s="12">
        <f>general_device_image.description</f>
        <v>0</v>
      </c>
      <c r="TLX186" s="12">
        <f>general_device_image.description</f>
        <v>0</v>
      </c>
      <c r="TLY186" s="12">
        <f>general_device_image.description</f>
        <v>0</v>
      </c>
      <c r="TLZ186" s="12">
        <f>general_device_image.description</f>
        <v>0</v>
      </c>
      <c r="TMA186" s="12">
        <f>general_device_image.description</f>
        <v>0</v>
      </c>
      <c r="TMB186" s="12">
        <f>general_device_image.description</f>
        <v>0</v>
      </c>
      <c r="TMC186" s="12">
        <f>general_device_image.description</f>
        <v>0</v>
      </c>
      <c r="TMD186" s="12">
        <f>general_device_image.description</f>
        <v>0</v>
      </c>
      <c r="TME186" s="12">
        <f>general_device_image.description</f>
        <v>0</v>
      </c>
      <c r="TMF186" s="12">
        <f>general_device_image.description</f>
        <v>0</v>
      </c>
      <c r="TMG186" s="12">
        <f>general_device_image.description</f>
        <v>0</v>
      </c>
      <c r="TMH186" s="12">
        <f>general_device_image.description</f>
        <v>0</v>
      </c>
      <c r="TMI186" s="12">
        <f>general_device_image.description</f>
        <v>0</v>
      </c>
      <c r="TMJ186" s="12">
        <f>general_device_image.description</f>
        <v>0</v>
      </c>
      <c r="TMK186" s="12">
        <f>general_device_image.description</f>
        <v>0</v>
      </c>
      <c r="TML186" s="12">
        <f>general_device_image.description</f>
        <v>0</v>
      </c>
      <c r="TMM186" s="12">
        <f>general_device_image.description</f>
        <v>0</v>
      </c>
      <c r="TMN186" s="12">
        <f>general_device_image.description</f>
        <v>0</v>
      </c>
      <c r="TMO186" s="12">
        <f>general_device_image.description</f>
        <v>0</v>
      </c>
      <c r="TMP186" s="12">
        <f>general_device_image.description</f>
        <v>0</v>
      </c>
      <c r="TMQ186" s="12">
        <f>general_device_image.description</f>
        <v>0</v>
      </c>
      <c r="TMR186" s="12">
        <f>general_device_image.description</f>
        <v>0</v>
      </c>
      <c r="TMS186" s="12">
        <f>general_device_image.description</f>
        <v>0</v>
      </c>
      <c r="TMT186" s="12">
        <f>general_device_image.description</f>
        <v>0</v>
      </c>
      <c r="TMU186" s="12">
        <f>general_device_image.description</f>
        <v>0</v>
      </c>
      <c r="TMV186" s="12">
        <f>general_device_image.description</f>
        <v>0</v>
      </c>
      <c r="TMW186" s="12">
        <f>general_device_image.description</f>
        <v>0</v>
      </c>
      <c r="TMX186" s="12">
        <f>general_device_image.description</f>
        <v>0</v>
      </c>
      <c r="TMY186" s="12">
        <f>general_device_image.description</f>
        <v>0</v>
      </c>
      <c r="TMZ186" s="12">
        <f>general_device_image.description</f>
        <v>0</v>
      </c>
      <c r="TNA186" s="12">
        <f>general_device_image.description</f>
        <v>0</v>
      </c>
      <c r="TNB186" s="12">
        <f>general_device_image.description</f>
        <v>0</v>
      </c>
      <c r="TNC186" s="12">
        <f>general_device_image.description</f>
        <v>0</v>
      </c>
      <c r="TND186" s="12">
        <f>general_device_image.description</f>
        <v>0</v>
      </c>
      <c r="TNE186" s="12">
        <f>general_device_image.description</f>
        <v>0</v>
      </c>
      <c r="TNF186" s="12">
        <f>general_device_image.description</f>
        <v>0</v>
      </c>
      <c r="TNG186" s="12">
        <f>general_device_image.description</f>
        <v>0</v>
      </c>
      <c r="TNH186" s="12">
        <f>general_device_image.description</f>
        <v>0</v>
      </c>
      <c r="TNI186" s="12">
        <f>general_device_image.description</f>
        <v>0</v>
      </c>
      <c r="TNJ186" s="12">
        <f>general_device_image.description</f>
        <v>0</v>
      </c>
      <c r="TNK186" s="12">
        <f>general_device_image.description</f>
        <v>0</v>
      </c>
      <c r="TNL186" s="12">
        <f>general_device_image.description</f>
        <v>0</v>
      </c>
      <c r="TNM186" s="12">
        <f>general_device_image.description</f>
        <v>0</v>
      </c>
      <c r="TNN186" s="12">
        <f>general_device_image.description</f>
        <v>0</v>
      </c>
      <c r="TNO186" s="12">
        <f>general_device_image.description</f>
        <v>0</v>
      </c>
      <c r="TNP186" s="12">
        <f>general_device_image.description</f>
        <v>0</v>
      </c>
      <c r="TNQ186" s="12">
        <f>general_device_image.description</f>
        <v>0</v>
      </c>
      <c r="TNR186" s="12">
        <f>general_device_image.description</f>
        <v>0</v>
      </c>
      <c r="TNS186" s="12">
        <f>general_device_image.description</f>
        <v>0</v>
      </c>
      <c r="TNT186" s="12">
        <f>general_device_image.description</f>
        <v>0</v>
      </c>
      <c r="TNU186" s="12">
        <f>general_device_image.description</f>
        <v>0</v>
      </c>
      <c r="TNV186" s="12">
        <f>general_device_image.description</f>
        <v>0</v>
      </c>
      <c r="TNW186" s="12">
        <f>general_device_image.description</f>
        <v>0</v>
      </c>
      <c r="TNX186" s="12">
        <f>general_device_image.description</f>
        <v>0</v>
      </c>
      <c r="TNY186" s="12">
        <f>general_device_image.description</f>
        <v>0</v>
      </c>
      <c r="TNZ186" s="12">
        <f>general_device_image.description</f>
        <v>0</v>
      </c>
      <c r="TOA186" s="12">
        <f>general_device_image.description</f>
        <v>0</v>
      </c>
      <c r="TOB186" s="12">
        <f>general_device_image.description</f>
        <v>0</v>
      </c>
      <c r="TOC186" s="12">
        <f>general_device_image.description</f>
        <v>0</v>
      </c>
      <c r="TOD186" s="12">
        <f>general_device_image.description</f>
        <v>0</v>
      </c>
      <c r="TOE186" s="12">
        <f>general_device_image.description</f>
        <v>0</v>
      </c>
      <c r="TOF186" s="12">
        <f>general_device_image.description</f>
        <v>0</v>
      </c>
      <c r="TOG186" s="12">
        <f>general_device_image.description</f>
        <v>0</v>
      </c>
      <c r="TOH186" s="12">
        <f>general_device_image.description</f>
        <v>0</v>
      </c>
      <c r="TOI186" s="12">
        <f>general_device_image.description</f>
        <v>0</v>
      </c>
      <c r="TOJ186" s="12">
        <f>general_device_image.description</f>
        <v>0</v>
      </c>
      <c r="TOK186" s="12">
        <f>general_device_image.description</f>
        <v>0</v>
      </c>
      <c r="TOL186" s="12">
        <f>general_device_image.description</f>
        <v>0</v>
      </c>
      <c r="TOM186" s="12">
        <f>general_device_image.description</f>
        <v>0</v>
      </c>
      <c r="TON186" s="12">
        <f>general_device_image.description</f>
        <v>0</v>
      </c>
      <c r="TOO186" s="12">
        <f>general_device_image.description</f>
        <v>0</v>
      </c>
      <c r="TOP186" s="12">
        <f>general_device_image.description</f>
        <v>0</v>
      </c>
      <c r="TOQ186" s="12">
        <f>general_device_image.description</f>
        <v>0</v>
      </c>
      <c r="TOR186" s="12">
        <f>general_device_image.description</f>
        <v>0</v>
      </c>
      <c r="TOS186" s="12">
        <f>general_device_image.description</f>
        <v>0</v>
      </c>
      <c r="TOT186" s="12">
        <f>general_device_image.description</f>
        <v>0</v>
      </c>
      <c r="TOU186" s="12">
        <f>general_device_image.description</f>
        <v>0</v>
      </c>
      <c r="TOV186" s="12">
        <f>general_device_image.description</f>
        <v>0</v>
      </c>
      <c r="TOW186" s="12">
        <f>general_device_image.description</f>
        <v>0</v>
      </c>
      <c r="TOX186" s="12">
        <f>general_device_image.description</f>
        <v>0</v>
      </c>
      <c r="TOY186" s="12">
        <f>general_device_image.description</f>
        <v>0</v>
      </c>
      <c r="TOZ186" s="12">
        <f>general_device_image.description</f>
        <v>0</v>
      </c>
      <c r="TPA186" s="12">
        <f>general_device_image.description</f>
        <v>0</v>
      </c>
      <c r="TPB186" s="12">
        <f>general_device_image.description</f>
        <v>0</v>
      </c>
      <c r="TPC186" s="12">
        <f>general_device_image.description</f>
        <v>0</v>
      </c>
      <c r="TPD186" s="12">
        <f>general_device_image.description</f>
        <v>0</v>
      </c>
      <c r="TPE186" s="12">
        <f>general_device_image.description</f>
        <v>0</v>
      </c>
      <c r="TPF186" s="12">
        <f>general_device_image.description</f>
        <v>0</v>
      </c>
      <c r="TPG186" s="12">
        <f>general_device_image.description</f>
        <v>0</v>
      </c>
      <c r="TPH186" s="12">
        <f>general_device_image.description</f>
        <v>0</v>
      </c>
      <c r="TPI186" s="12">
        <f>general_device_image.description</f>
        <v>0</v>
      </c>
      <c r="TPJ186" s="12">
        <f>general_device_image.description</f>
        <v>0</v>
      </c>
      <c r="TPK186" s="12">
        <f>general_device_image.description</f>
        <v>0</v>
      </c>
      <c r="TPL186" s="12">
        <f>general_device_image.description</f>
        <v>0</v>
      </c>
      <c r="TPM186" s="12">
        <f>general_device_image.description</f>
        <v>0</v>
      </c>
      <c r="TPN186" s="12">
        <f>general_device_image.description</f>
        <v>0</v>
      </c>
      <c r="TPO186" s="12">
        <f>general_device_image.description</f>
        <v>0</v>
      </c>
      <c r="TPP186" s="12">
        <f>general_device_image.description</f>
        <v>0</v>
      </c>
      <c r="TPQ186" s="12">
        <f>general_device_image.description</f>
        <v>0</v>
      </c>
      <c r="TPR186" s="12">
        <f>general_device_image.description</f>
        <v>0</v>
      </c>
      <c r="TPS186" s="12">
        <f>general_device_image.description</f>
        <v>0</v>
      </c>
      <c r="TPT186" s="12">
        <f>general_device_image.description</f>
        <v>0</v>
      </c>
      <c r="TPU186" s="12">
        <f>general_device_image.description</f>
        <v>0</v>
      </c>
      <c r="TPV186" s="12">
        <f>general_device_image.description</f>
        <v>0</v>
      </c>
      <c r="TPW186" s="12">
        <f>general_device_image.description</f>
        <v>0</v>
      </c>
      <c r="TPX186" s="12">
        <f>general_device_image.description</f>
        <v>0</v>
      </c>
      <c r="TPY186" s="12">
        <f>general_device_image.description</f>
        <v>0</v>
      </c>
      <c r="TPZ186" s="12">
        <f>general_device_image.description</f>
        <v>0</v>
      </c>
      <c r="TQA186" s="12">
        <f>general_device_image.description</f>
        <v>0</v>
      </c>
      <c r="TQB186" s="12">
        <f>general_device_image.description</f>
        <v>0</v>
      </c>
      <c r="TQC186" s="12">
        <f>general_device_image.description</f>
        <v>0</v>
      </c>
      <c r="TQD186" s="12">
        <f>general_device_image.description</f>
        <v>0</v>
      </c>
      <c r="TQE186" s="12">
        <f>general_device_image.description</f>
        <v>0</v>
      </c>
      <c r="TQF186" s="12">
        <f>general_device_image.description</f>
        <v>0</v>
      </c>
      <c r="TQG186" s="12">
        <f>general_device_image.description</f>
        <v>0</v>
      </c>
      <c r="TQH186" s="12">
        <f>general_device_image.description</f>
        <v>0</v>
      </c>
      <c r="TQI186" s="12">
        <f>general_device_image.description</f>
        <v>0</v>
      </c>
      <c r="TQJ186" s="12">
        <f>general_device_image.description</f>
        <v>0</v>
      </c>
      <c r="TQK186" s="12">
        <f>general_device_image.description</f>
        <v>0</v>
      </c>
      <c r="TQL186" s="12">
        <f>general_device_image.description</f>
        <v>0</v>
      </c>
      <c r="TQM186" s="12">
        <f>general_device_image.description</f>
        <v>0</v>
      </c>
      <c r="TQN186" s="12">
        <f>general_device_image.description</f>
        <v>0</v>
      </c>
      <c r="TQO186" s="12">
        <f>general_device_image.description</f>
        <v>0</v>
      </c>
      <c r="TQP186" s="12">
        <f>general_device_image.description</f>
        <v>0</v>
      </c>
      <c r="TQQ186" s="12">
        <f>general_device_image.description</f>
        <v>0</v>
      </c>
      <c r="TQR186" s="12">
        <f>general_device_image.description</f>
        <v>0</v>
      </c>
      <c r="TQS186" s="12">
        <f>general_device_image.description</f>
        <v>0</v>
      </c>
      <c r="TQT186" s="12">
        <f>general_device_image.description</f>
        <v>0</v>
      </c>
      <c r="TQU186" s="12">
        <f>general_device_image.description</f>
        <v>0</v>
      </c>
      <c r="TQV186" s="12">
        <f>general_device_image.description</f>
        <v>0</v>
      </c>
      <c r="TQW186" s="12">
        <f>general_device_image.description</f>
        <v>0</v>
      </c>
      <c r="TQX186" s="12">
        <f>general_device_image.description</f>
        <v>0</v>
      </c>
      <c r="TQY186" s="12">
        <f>general_device_image.description</f>
        <v>0</v>
      </c>
      <c r="TQZ186" s="12">
        <f>general_device_image.description</f>
        <v>0</v>
      </c>
      <c r="TRA186" s="12">
        <f>general_device_image.description</f>
        <v>0</v>
      </c>
      <c r="TRB186" s="12">
        <f>general_device_image.description</f>
        <v>0</v>
      </c>
      <c r="TRC186" s="12">
        <f>general_device_image.description</f>
        <v>0</v>
      </c>
      <c r="TRD186" s="12">
        <f>general_device_image.description</f>
        <v>0</v>
      </c>
      <c r="TRE186" s="12">
        <f>general_device_image.description</f>
        <v>0</v>
      </c>
      <c r="TRF186" s="12">
        <f>general_device_image.description</f>
        <v>0</v>
      </c>
      <c r="TRG186" s="12">
        <f>general_device_image.description</f>
        <v>0</v>
      </c>
      <c r="TRH186" s="12">
        <f>general_device_image.description</f>
        <v>0</v>
      </c>
      <c r="TRI186" s="12">
        <f>general_device_image.description</f>
        <v>0</v>
      </c>
      <c r="TRJ186" s="12">
        <f>general_device_image.description</f>
        <v>0</v>
      </c>
      <c r="TRK186" s="12">
        <f>general_device_image.description</f>
        <v>0</v>
      </c>
      <c r="TRL186" s="12">
        <f>general_device_image.description</f>
        <v>0</v>
      </c>
      <c r="TRM186" s="12">
        <f>general_device_image.description</f>
        <v>0</v>
      </c>
      <c r="TRN186" s="12">
        <f>general_device_image.description</f>
        <v>0</v>
      </c>
      <c r="TRO186" s="12">
        <f>general_device_image.description</f>
        <v>0</v>
      </c>
      <c r="TRP186" s="12">
        <f>general_device_image.description</f>
        <v>0</v>
      </c>
      <c r="TRQ186" s="12">
        <f>general_device_image.description</f>
        <v>0</v>
      </c>
      <c r="TRR186" s="12">
        <f>general_device_image.description</f>
        <v>0</v>
      </c>
      <c r="TRS186" s="12">
        <f>general_device_image.description</f>
        <v>0</v>
      </c>
      <c r="TRT186" s="12">
        <f>general_device_image.description</f>
        <v>0</v>
      </c>
      <c r="TRU186" s="12">
        <f>general_device_image.description</f>
        <v>0</v>
      </c>
      <c r="TRV186" s="12">
        <f>general_device_image.description</f>
        <v>0</v>
      </c>
      <c r="TRW186" s="12">
        <f>general_device_image.description</f>
        <v>0</v>
      </c>
      <c r="TRX186" s="12">
        <f>general_device_image.description</f>
        <v>0</v>
      </c>
      <c r="TRY186" s="12">
        <f>general_device_image.description</f>
        <v>0</v>
      </c>
      <c r="TRZ186" s="12">
        <f>general_device_image.description</f>
        <v>0</v>
      </c>
      <c r="TSA186" s="12">
        <f>general_device_image.description</f>
        <v>0</v>
      </c>
      <c r="TSB186" s="12">
        <f>general_device_image.description</f>
        <v>0</v>
      </c>
      <c r="TSC186" s="12">
        <f>general_device_image.description</f>
        <v>0</v>
      </c>
      <c r="TSD186" s="12">
        <f>general_device_image.description</f>
        <v>0</v>
      </c>
      <c r="TSE186" s="12">
        <f>general_device_image.description</f>
        <v>0</v>
      </c>
      <c r="TSF186" s="12">
        <f>general_device_image.description</f>
        <v>0</v>
      </c>
      <c r="TSG186" s="12">
        <f>general_device_image.description</f>
        <v>0</v>
      </c>
      <c r="TSH186" s="12">
        <f>general_device_image.description</f>
        <v>0</v>
      </c>
      <c r="TSI186" s="12">
        <f>general_device_image.description</f>
        <v>0</v>
      </c>
      <c r="TSJ186" s="12">
        <f>general_device_image.description</f>
        <v>0</v>
      </c>
      <c r="TSK186" s="12">
        <f>general_device_image.description</f>
        <v>0</v>
      </c>
      <c r="TSL186" s="12">
        <f>general_device_image.description</f>
        <v>0</v>
      </c>
      <c r="TSM186" s="12">
        <f>general_device_image.description</f>
        <v>0</v>
      </c>
      <c r="TSN186" s="12">
        <f>general_device_image.description</f>
        <v>0</v>
      </c>
      <c r="TSO186" s="12">
        <f>general_device_image.description</f>
        <v>0</v>
      </c>
      <c r="TSP186" s="12">
        <f>general_device_image.description</f>
        <v>0</v>
      </c>
      <c r="TSQ186" s="12">
        <f>general_device_image.description</f>
        <v>0</v>
      </c>
      <c r="TSR186" s="12">
        <f>general_device_image.description</f>
        <v>0</v>
      </c>
      <c r="TSS186" s="12">
        <f>general_device_image.description</f>
        <v>0</v>
      </c>
      <c r="TST186" s="12">
        <f>general_device_image.description</f>
        <v>0</v>
      </c>
      <c r="TSU186" s="12">
        <f>general_device_image.description</f>
        <v>0</v>
      </c>
      <c r="TSV186" s="12">
        <f>general_device_image.description</f>
        <v>0</v>
      </c>
      <c r="TSW186" s="12">
        <f>general_device_image.description</f>
        <v>0</v>
      </c>
      <c r="TSX186" s="12">
        <f>general_device_image.description</f>
        <v>0</v>
      </c>
      <c r="TSY186" s="12">
        <f>general_device_image.description</f>
        <v>0</v>
      </c>
      <c r="TSZ186" s="12">
        <f>general_device_image.description</f>
        <v>0</v>
      </c>
      <c r="TTA186" s="12">
        <f>general_device_image.description</f>
        <v>0</v>
      </c>
      <c r="TTB186" s="12">
        <f>general_device_image.description</f>
        <v>0</v>
      </c>
      <c r="TTC186" s="12">
        <f>general_device_image.description</f>
        <v>0</v>
      </c>
      <c r="TTD186" s="12">
        <f>general_device_image.description</f>
        <v>0</v>
      </c>
      <c r="TTE186" s="12">
        <f>general_device_image.description</f>
        <v>0</v>
      </c>
      <c r="TTF186" s="12">
        <f>general_device_image.description</f>
        <v>0</v>
      </c>
      <c r="TTG186" s="12">
        <f>general_device_image.description</f>
        <v>0</v>
      </c>
      <c r="TTH186" s="12">
        <f>general_device_image.description</f>
        <v>0</v>
      </c>
      <c r="TTI186" s="12">
        <f>general_device_image.description</f>
        <v>0</v>
      </c>
      <c r="TTJ186" s="12">
        <f>general_device_image.description</f>
        <v>0</v>
      </c>
      <c r="TTK186" s="12">
        <f>general_device_image.description</f>
        <v>0</v>
      </c>
      <c r="TTL186" s="12">
        <f>general_device_image.description</f>
        <v>0</v>
      </c>
      <c r="TTM186" s="12">
        <f>general_device_image.description</f>
        <v>0</v>
      </c>
      <c r="TTN186" s="12">
        <f>general_device_image.description</f>
        <v>0</v>
      </c>
      <c r="TTO186" s="12">
        <f>general_device_image.description</f>
        <v>0</v>
      </c>
      <c r="TTP186" s="12">
        <f>general_device_image.description</f>
        <v>0</v>
      </c>
      <c r="TTQ186" s="12">
        <f>general_device_image.description</f>
        <v>0</v>
      </c>
      <c r="TTR186" s="12">
        <f>general_device_image.description</f>
        <v>0</v>
      </c>
      <c r="TTS186" s="12">
        <f>general_device_image.description</f>
        <v>0</v>
      </c>
      <c r="TTT186" s="12">
        <f>general_device_image.description</f>
        <v>0</v>
      </c>
      <c r="TTU186" s="12">
        <f>general_device_image.description</f>
        <v>0</v>
      </c>
      <c r="TTV186" s="12">
        <f>general_device_image.description</f>
        <v>0</v>
      </c>
      <c r="TTW186" s="12">
        <f>general_device_image.description</f>
        <v>0</v>
      </c>
      <c r="TTX186" s="12">
        <f>general_device_image.description</f>
        <v>0</v>
      </c>
      <c r="TTY186" s="12">
        <f>general_device_image.description</f>
        <v>0</v>
      </c>
      <c r="TTZ186" s="12">
        <f>general_device_image.description</f>
        <v>0</v>
      </c>
      <c r="TUA186" s="12">
        <f>general_device_image.description</f>
        <v>0</v>
      </c>
      <c r="TUB186" s="12">
        <f>general_device_image.description</f>
        <v>0</v>
      </c>
      <c r="TUC186" s="12">
        <f>general_device_image.description</f>
        <v>0</v>
      </c>
      <c r="TUD186" s="12">
        <f>general_device_image.description</f>
        <v>0</v>
      </c>
      <c r="TUE186" s="12">
        <f>general_device_image.description</f>
        <v>0</v>
      </c>
      <c r="TUF186" s="12">
        <f>general_device_image.description</f>
        <v>0</v>
      </c>
      <c r="TUG186" s="12">
        <f>general_device_image.description</f>
        <v>0</v>
      </c>
      <c r="TUH186" s="12">
        <f>general_device_image.description</f>
        <v>0</v>
      </c>
      <c r="TUI186" s="12">
        <f>general_device_image.description</f>
        <v>0</v>
      </c>
      <c r="TUJ186" s="12">
        <f>general_device_image.description</f>
        <v>0</v>
      </c>
      <c r="TUK186" s="12">
        <f>general_device_image.description</f>
        <v>0</v>
      </c>
      <c r="TUL186" s="12">
        <f>general_device_image.description</f>
        <v>0</v>
      </c>
      <c r="TUM186" s="12">
        <f>general_device_image.description</f>
        <v>0</v>
      </c>
      <c r="TUN186" s="12">
        <f>general_device_image.description</f>
        <v>0</v>
      </c>
      <c r="TUO186" s="12">
        <f>general_device_image.description</f>
        <v>0</v>
      </c>
      <c r="TUP186" s="12">
        <f>general_device_image.description</f>
        <v>0</v>
      </c>
      <c r="TUQ186" s="12">
        <f>general_device_image.description</f>
        <v>0</v>
      </c>
      <c r="TUR186" s="12">
        <f>general_device_image.description</f>
        <v>0</v>
      </c>
      <c r="TUS186" s="12">
        <f>general_device_image.description</f>
        <v>0</v>
      </c>
      <c r="TUT186" s="12">
        <f>general_device_image.description</f>
        <v>0</v>
      </c>
      <c r="TUU186" s="12">
        <f>general_device_image.description</f>
        <v>0</v>
      </c>
      <c r="TUV186" s="12">
        <f>general_device_image.description</f>
        <v>0</v>
      </c>
      <c r="TUW186" s="12">
        <f>general_device_image.description</f>
        <v>0</v>
      </c>
      <c r="TUX186" s="12">
        <f>general_device_image.description</f>
        <v>0</v>
      </c>
      <c r="TUY186" s="12">
        <f>general_device_image.description</f>
        <v>0</v>
      </c>
      <c r="TUZ186" s="12">
        <f>general_device_image.description</f>
        <v>0</v>
      </c>
      <c r="TVA186" s="12">
        <f>general_device_image.description</f>
        <v>0</v>
      </c>
      <c r="TVB186" s="12">
        <f>general_device_image.description</f>
        <v>0</v>
      </c>
      <c r="TVC186" s="12">
        <f>general_device_image.description</f>
        <v>0</v>
      </c>
      <c r="TVD186" s="12">
        <f>general_device_image.description</f>
        <v>0</v>
      </c>
      <c r="TVE186" s="12">
        <f>general_device_image.description</f>
        <v>0</v>
      </c>
      <c r="TVF186" s="12">
        <f>general_device_image.description</f>
        <v>0</v>
      </c>
      <c r="TVG186" s="12">
        <f>general_device_image.description</f>
        <v>0</v>
      </c>
      <c r="TVH186" s="12">
        <f>general_device_image.description</f>
        <v>0</v>
      </c>
      <c r="TVI186" s="12">
        <f>general_device_image.description</f>
        <v>0</v>
      </c>
      <c r="TVJ186" s="12">
        <f>general_device_image.description</f>
        <v>0</v>
      </c>
      <c r="TVK186" s="12">
        <f>general_device_image.description</f>
        <v>0</v>
      </c>
      <c r="TVL186" s="12">
        <f>general_device_image.description</f>
        <v>0</v>
      </c>
      <c r="TVM186" s="12">
        <f>general_device_image.description</f>
        <v>0</v>
      </c>
      <c r="TVN186" s="12">
        <f>general_device_image.description</f>
        <v>0</v>
      </c>
      <c r="TVO186" s="12">
        <f>general_device_image.description</f>
        <v>0</v>
      </c>
      <c r="TVP186" s="12">
        <f>general_device_image.description</f>
        <v>0</v>
      </c>
      <c r="TVQ186" s="12">
        <f>general_device_image.description</f>
        <v>0</v>
      </c>
      <c r="TVR186" s="12">
        <f>general_device_image.description</f>
        <v>0</v>
      </c>
      <c r="TVS186" s="12">
        <f>general_device_image.description</f>
        <v>0</v>
      </c>
      <c r="TVT186" s="12">
        <f>general_device_image.description</f>
        <v>0</v>
      </c>
      <c r="TVU186" s="12">
        <f>general_device_image.description</f>
        <v>0</v>
      </c>
      <c r="TVV186" s="12">
        <f>general_device_image.description</f>
        <v>0</v>
      </c>
      <c r="TVW186" s="12">
        <f>general_device_image.description</f>
        <v>0</v>
      </c>
      <c r="TVX186" s="12">
        <f>general_device_image.description</f>
        <v>0</v>
      </c>
      <c r="TVY186" s="12">
        <f>general_device_image.description</f>
        <v>0</v>
      </c>
      <c r="TVZ186" s="12">
        <f>general_device_image.description</f>
        <v>0</v>
      </c>
      <c r="TWA186" s="12">
        <f>general_device_image.description</f>
        <v>0</v>
      </c>
      <c r="TWB186" s="12">
        <f>general_device_image.description</f>
        <v>0</v>
      </c>
      <c r="TWC186" s="12">
        <f>general_device_image.description</f>
        <v>0</v>
      </c>
      <c r="TWD186" s="12">
        <f>general_device_image.description</f>
        <v>0</v>
      </c>
      <c r="TWE186" s="12">
        <f>general_device_image.description</f>
        <v>0</v>
      </c>
      <c r="TWF186" s="12">
        <f>general_device_image.description</f>
        <v>0</v>
      </c>
      <c r="TWG186" s="12">
        <f>general_device_image.description</f>
        <v>0</v>
      </c>
      <c r="TWH186" s="12">
        <f>general_device_image.description</f>
        <v>0</v>
      </c>
      <c r="TWI186" s="12">
        <f>general_device_image.description</f>
        <v>0</v>
      </c>
      <c r="TWJ186" s="12">
        <f>general_device_image.description</f>
        <v>0</v>
      </c>
      <c r="TWK186" s="12">
        <f>general_device_image.description</f>
        <v>0</v>
      </c>
      <c r="TWL186" s="12">
        <f>general_device_image.description</f>
        <v>0</v>
      </c>
      <c r="TWM186" s="12">
        <f>general_device_image.description</f>
        <v>0</v>
      </c>
      <c r="TWN186" s="12">
        <f>general_device_image.description</f>
        <v>0</v>
      </c>
      <c r="TWO186" s="12">
        <f>general_device_image.description</f>
        <v>0</v>
      </c>
      <c r="TWP186" s="12">
        <f>general_device_image.description</f>
        <v>0</v>
      </c>
      <c r="TWQ186" s="12">
        <f>general_device_image.description</f>
        <v>0</v>
      </c>
      <c r="TWR186" s="12">
        <f>general_device_image.description</f>
        <v>0</v>
      </c>
      <c r="TWS186" s="12">
        <f>general_device_image.description</f>
        <v>0</v>
      </c>
      <c r="TWT186" s="12">
        <f>general_device_image.description</f>
        <v>0</v>
      </c>
      <c r="TWU186" s="12">
        <f>general_device_image.description</f>
        <v>0</v>
      </c>
      <c r="TWV186" s="12">
        <f>general_device_image.description</f>
        <v>0</v>
      </c>
      <c r="TWW186" s="12">
        <f>general_device_image.description</f>
        <v>0</v>
      </c>
      <c r="TWX186" s="12">
        <f>general_device_image.description</f>
        <v>0</v>
      </c>
      <c r="TWY186" s="12">
        <f>general_device_image.description</f>
        <v>0</v>
      </c>
      <c r="TWZ186" s="12">
        <f>general_device_image.description</f>
        <v>0</v>
      </c>
      <c r="TXA186" s="12">
        <f>general_device_image.description</f>
        <v>0</v>
      </c>
      <c r="TXB186" s="12">
        <f>general_device_image.description</f>
        <v>0</v>
      </c>
      <c r="TXC186" s="12">
        <f>general_device_image.description</f>
        <v>0</v>
      </c>
      <c r="TXD186" s="12">
        <f>general_device_image.description</f>
        <v>0</v>
      </c>
      <c r="TXE186" s="12">
        <f>general_device_image.description</f>
        <v>0</v>
      </c>
      <c r="TXF186" s="12">
        <f>general_device_image.description</f>
        <v>0</v>
      </c>
      <c r="TXG186" s="12">
        <f>general_device_image.description</f>
        <v>0</v>
      </c>
      <c r="TXH186" s="12">
        <f>general_device_image.description</f>
        <v>0</v>
      </c>
      <c r="TXI186" s="12">
        <f>general_device_image.description</f>
        <v>0</v>
      </c>
      <c r="TXJ186" s="12">
        <f>general_device_image.description</f>
        <v>0</v>
      </c>
      <c r="TXK186" s="12">
        <f>general_device_image.description</f>
        <v>0</v>
      </c>
      <c r="TXL186" s="12">
        <f>general_device_image.description</f>
        <v>0</v>
      </c>
      <c r="TXM186" s="12">
        <f>general_device_image.description</f>
        <v>0</v>
      </c>
      <c r="TXN186" s="12">
        <f>general_device_image.description</f>
        <v>0</v>
      </c>
      <c r="TXO186" s="12">
        <f>general_device_image.description</f>
        <v>0</v>
      </c>
      <c r="TXP186" s="12">
        <f>general_device_image.description</f>
        <v>0</v>
      </c>
      <c r="TXQ186" s="12">
        <f>general_device_image.description</f>
        <v>0</v>
      </c>
      <c r="TXR186" s="12">
        <f>general_device_image.description</f>
        <v>0</v>
      </c>
      <c r="TXS186" s="12">
        <f>general_device_image.description</f>
        <v>0</v>
      </c>
      <c r="TXT186" s="12">
        <f>general_device_image.description</f>
        <v>0</v>
      </c>
      <c r="TXU186" s="12">
        <f>general_device_image.description</f>
        <v>0</v>
      </c>
      <c r="TXV186" s="12">
        <f>general_device_image.description</f>
        <v>0</v>
      </c>
      <c r="TXW186" s="12">
        <f>general_device_image.description</f>
        <v>0</v>
      </c>
      <c r="TXX186" s="12">
        <f>general_device_image.description</f>
        <v>0</v>
      </c>
      <c r="TXY186" s="12">
        <f>general_device_image.description</f>
        <v>0</v>
      </c>
      <c r="TXZ186" s="12">
        <f>general_device_image.description</f>
        <v>0</v>
      </c>
      <c r="TYA186" s="12">
        <f>general_device_image.description</f>
        <v>0</v>
      </c>
      <c r="TYB186" s="12">
        <f>general_device_image.description</f>
        <v>0</v>
      </c>
      <c r="TYC186" s="12">
        <f>general_device_image.description</f>
        <v>0</v>
      </c>
      <c r="TYD186" s="12">
        <f>general_device_image.description</f>
        <v>0</v>
      </c>
      <c r="TYE186" s="12">
        <f>general_device_image.description</f>
        <v>0</v>
      </c>
      <c r="TYF186" s="12">
        <f>general_device_image.description</f>
        <v>0</v>
      </c>
      <c r="TYG186" s="12">
        <f>general_device_image.description</f>
        <v>0</v>
      </c>
      <c r="TYH186" s="12">
        <f>general_device_image.description</f>
        <v>0</v>
      </c>
      <c r="TYI186" s="12">
        <f>general_device_image.description</f>
        <v>0</v>
      </c>
      <c r="TYJ186" s="12">
        <f>general_device_image.description</f>
        <v>0</v>
      </c>
      <c r="TYK186" s="12">
        <f>general_device_image.description</f>
        <v>0</v>
      </c>
      <c r="TYL186" s="12">
        <f>general_device_image.description</f>
        <v>0</v>
      </c>
      <c r="TYM186" s="12">
        <f>general_device_image.description</f>
        <v>0</v>
      </c>
      <c r="TYN186" s="12">
        <f>general_device_image.description</f>
        <v>0</v>
      </c>
      <c r="TYO186" s="12">
        <f>general_device_image.description</f>
        <v>0</v>
      </c>
      <c r="TYP186" s="12">
        <f>general_device_image.description</f>
        <v>0</v>
      </c>
      <c r="TYQ186" s="12">
        <f>general_device_image.description</f>
        <v>0</v>
      </c>
      <c r="TYR186" s="12">
        <f>general_device_image.description</f>
        <v>0</v>
      </c>
      <c r="TYS186" s="12">
        <f>general_device_image.description</f>
        <v>0</v>
      </c>
      <c r="TYT186" s="12">
        <f>general_device_image.description</f>
        <v>0</v>
      </c>
      <c r="TYU186" s="12">
        <f>general_device_image.description</f>
        <v>0</v>
      </c>
      <c r="TYV186" s="12">
        <f>general_device_image.description</f>
        <v>0</v>
      </c>
      <c r="TYW186" s="12">
        <f>general_device_image.description</f>
        <v>0</v>
      </c>
      <c r="TYX186" s="12">
        <f>general_device_image.description</f>
        <v>0</v>
      </c>
      <c r="TYY186" s="12">
        <f>general_device_image.description</f>
        <v>0</v>
      </c>
      <c r="TYZ186" s="12">
        <f>general_device_image.description</f>
        <v>0</v>
      </c>
      <c r="TZA186" s="12">
        <f>general_device_image.description</f>
        <v>0</v>
      </c>
      <c r="TZB186" s="12">
        <f>general_device_image.description</f>
        <v>0</v>
      </c>
      <c r="TZC186" s="12">
        <f>general_device_image.description</f>
        <v>0</v>
      </c>
      <c r="TZD186" s="12">
        <f>general_device_image.description</f>
        <v>0</v>
      </c>
      <c r="TZE186" s="12">
        <f>general_device_image.description</f>
        <v>0</v>
      </c>
      <c r="TZF186" s="12">
        <f>general_device_image.description</f>
        <v>0</v>
      </c>
      <c r="TZG186" s="12">
        <f>general_device_image.description</f>
        <v>0</v>
      </c>
      <c r="TZH186" s="12">
        <f>general_device_image.description</f>
        <v>0</v>
      </c>
      <c r="TZI186" s="12">
        <f>general_device_image.description</f>
        <v>0</v>
      </c>
      <c r="TZJ186" s="12">
        <f>general_device_image.description</f>
        <v>0</v>
      </c>
      <c r="TZK186" s="12">
        <f>general_device_image.description</f>
        <v>0</v>
      </c>
      <c r="TZL186" s="12">
        <f>general_device_image.description</f>
        <v>0</v>
      </c>
      <c r="TZM186" s="12">
        <f>general_device_image.description</f>
        <v>0</v>
      </c>
      <c r="TZN186" s="12">
        <f>general_device_image.description</f>
        <v>0</v>
      </c>
      <c r="TZO186" s="12">
        <f>general_device_image.description</f>
        <v>0</v>
      </c>
      <c r="TZP186" s="12">
        <f>general_device_image.description</f>
        <v>0</v>
      </c>
      <c r="TZQ186" s="12">
        <f>general_device_image.description</f>
        <v>0</v>
      </c>
      <c r="TZR186" s="12">
        <f>general_device_image.description</f>
        <v>0</v>
      </c>
      <c r="TZS186" s="12">
        <f>general_device_image.description</f>
        <v>0</v>
      </c>
      <c r="TZT186" s="12">
        <f>general_device_image.description</f>
        <v>0</v>
      </c>
      <c r="TZU186" s="12">
        <f>general_device_image.description</f>
        <v>0</v>
      </c>
      <c r="TZV186" s="12">
        <f>general_device_image.description</f>
        <v>0</v>
      </c>
      <c r="TZW186" s="12">
        <f>general_device_image.description</f>
        <v>0</v>
      </c>
      <c r="TZX186" s="12">
        <f>general_device_image.description</f>
        <v>0</v>
      </c>
      <c r="TZY186" s="12">
        <f>general_device_image.description</f>
        <v>0</v>
      </c>
      <c r="TZZ186" s="12">
        <f>general_device_image.description</f>
        <v>0</v>
      </c>
      <c r="UAA186" s="12">
        <f>general_device_image.description</f>
        <v>0</v>
      </c>
      <c r="UAB186" s="12">
        <f>general_device_image.description</f>
        <v>0</v>
      </c>
      <c r="UAC186" s="12">
        <f>general_device_image.description</f>
        <v>0</v>
      </c>
      <c r="UAD186" s="12">
        <f>general_device_image.description</f>
        <v>0</v>
      </c>
      <c r="UAE186" s="12">
        <f>general_device_image.description</f>
        <v>0</v>
      </c>
      <c r="UAF186" s="12">
        <f>general_device_image.description</f>
        <v>0</v>
      </c>
      <c r="UAG186" s="12">
        <f>general_device_image.description</f>
        <v>0</v>
      </c>
      <c r="UAH186" s="12">
        <f>general_device_image.description</f>
        <v>0</v>
      </c>
      <c r="UAI186" s="12">
        <f>general_device_image.description</f>
        <v>0</v>
      </c>
      <c r="UAJ186" s="12">
        <f>general_device_image.description</f>
        <v>0</v>
      </c>
      <c r="UAK186" s="12">
        <f>general_device_image.description</f>
        <v>0</v>
      </c>
      <c r="UAL186" s="12">
        <f>general_device_image.description</f>
        <v>0</v>
      </c>
      <c r="UAM186" s="12">
        <f>general_device_image.description</f>
        <v>0</v>
      </c>
      <c r="UAN186" s="12">
        <f>general_device_image.description</f>
        <v>0</v>
      </c>
      <c r="UAO186" s="12">
        <f>general_device_image.description</f>
        <v>0</v>
      </c>
      <c r="UAP186" s="12">
        <f>general_device_image.description</f>
        <v>0</v>
      </c>
      <c r="UAQ186" s="12">
        <f>general_device_image.description</f>
        <v>0</v>
      </c>
      <c r="UAR186" s="12">
        <f>general_device_image.description</f>
        <v>0</v>
      </c>
      <c r="UAS186" s="12">
        <f>general_device_image.description</f>
        <v>0</v>
      </c>
      <c r="UAT186" s="12">
        <f>general_device_image.description</f>
        <v>0</v>
      </c>
      <c r="UAU186" s="12">
        <f>general_device_image.description</f>
        <v>0</v>
      </c>
      <c r="UAV186" s="12">
        <f>general_device_image.description</f>
        <v>0</v>
      </c>
      <c r="UAW186" s="12">
        <f>general_device_image.description</f>
        <v>0</v>
      </c>
      <c r="UAX186" s="12">
        <f>general_device_image.description</f>
        <v>0</v>
      </c>
      <c r="UAY186" s="12">
        <f>general_device_image.description</f>
        <v>0</v>
      </c>
      <c r="UAZ186" s="12">
        <f>general_device_image.description</f>
        <v>0</v>
      </c>
      <c r="UBA186" s="12">
        <f>general_device_image.description</f>
        <v>0</v>
      </c>
      <c r="UBB186" s="12">
        <f>general_device_image.description</f>
        <v>0</v>
      </c>
      <c r="UBC186" s="12">
        <f>general_device_image.description</f>
        <v>0</v>
      </c>
      <c r="UBD186" s="12">
        <f>general_device_image.description</f>
        <v>0</v>
      </c>
      <c r="UBE186" s="12">
        <f>general_device_image.description</f>
        <v>0</v>
      </c>
      <c r="UBF186" s="12">
        <f>general_device_image.description</f>
        <v>0</v>
      </c>
      <c r="UBG186" s="12">
        <f>general_device_image.description</f>
        <v>0</v>
      </c>
      <c r="UBH186" s="12">
        <f>general_device_image.description</f>
        <v>0</v>
      </c>
      <c r="UBI186" s="12">
        <f>general_device_image.description</f>
        <v>0</v>
      </c>
      <c r="UBJ186" s="12">
        <f>general_device_image.description</f>
        <v>0</v>
      </c>
      <c r="UBK186" s="12">
        <f>general_device_image.description</f>
        <v>0</v>
      </c>
      <c r="UBL186" s="12">
        <f>general_device_image.description</f>
        <v>0</v>
      </c>
      <c r="UBM186" s="12">
        <f>general_device_image.description</f>
        <v>0</v>
      </c>
      <c r="UBN186" s="12">
        <f>general_device_image.description</f>
        <v>0</v>
      </c>
      <c r="UBO186" s="12">
        <f>general_device_image.description</f>
        <v>0</v>
      </c>
      <c r="UBP186" s="12">
        <f>general_device_image.description</f>
        <v>0</v>
      </c>
      <c r="UBQ186" s="12">
        <f>general_device_image.description</f>
        <v>0</v>
      </c>
      <c r="UBR186" s="12">
        <f>general_device_image.description</f>
        <v>0</v>
      </c>
      <c r="UBS186" s="12">
        <f>general_device_image.description</f>
        <v>0</v>
      </c>
      <c r="UBT186" s="12">
        <f>general_device_image.description</f>
        <v>0</v>
      </c>
      <c r="UBU186" s="12">
        <f>general_device_image.description</f>
        <v>0</v>
      </c>
      <c r="UBV186" s="12">
        <f>general_device_image.description</f>
        <v>0</v>
      </c>
      <c r="UBW186" s="12">
        <f>general_device_image.description</f>
        <v>0</v>
      </c>
      <c r="UBX186" s="12">
        <f>general_device_image.description</f>
        <v>0</v>
      </c>
      <c r="UBY186" s="12">
        <f>general_device_image.description</f>
        <v>0</v>
      </c>
      <c r="UBZ186" s="12">
        <f>general_device_image.description</f>
        <v>0</v>
      </c>
      <c r="UCA186" s="12">
        <f>general_device_image.description</f>
        <v>0</v>
      </c>
      <c r="UCB186" s="12">
        <f>general_device_image.description</f>
        <v>0</v>
      </c>
      <c r="UCC186" s="12">
        <f>general_device_image.description</f>
        <v>0</v>
      </c>
      <c r="UCD186" s="12">
        <f>general_device_image.description</f>
        <v>0</v>
      </c>
      <c r="UCE186" s="12">
        <f>general_device_image.description</f>
        <v>0</v>
      </c>
      <c r="UCF186" s="12">
        <f>general_device_image.description</f>
        <v>0</v>
      </c>
      <c r="UCG186" s="12">
        <f>general_device_image.description</f>
        <v>0</v>
      </c>
      <c r="UCH186" s="12">
        <f>general_device_image.description</f>
        <v>0</v>
      </c>
      <c r="UCI186" s="12">
        <f>general_device_image.description</f>
        <v>0</v>
      </c>
      <c r="UCJ186" s="12">
        <f>general_device_image.description</f>
        <v>0</v>
      </c>
      <c r="UCK186" s="12">
        <f>general_device_image.description</f>
        <v>0</v>
      </c>
      <c r="UCL186" s="12">
        <f>general_device_image.description</f>
        <v>0</v>
      </c>
      <c r="UCM186" s="12">
        <f>general_device_image.description</f>
        <v>0</v>
      </c>
      <c r="UCN186" s="12">
        <f>general_device_image.description</f>
        <v>0</v>
      </c>
      <c r="UCO186" s="12">
        <f>general_device_image.description</f>
        <v>0</v>
      </c>
      <c r="UCP186" s="12">
        <f>general_device_image.description</f>
        <v>0</v>
      </c>
      <c r="UCQ186" s="12">
        <f>general_device_image.description</f>
        <v>0</v>
      </c>
      <c r="UCR186" s="12">
        <f>general_device_image.description</f>
        <v>0</v>
      </c>
      <c r="UCS186" s="12">
        <f>general_device_image.description</f>
        <v>0</v>
      </c>
      <c r="UCT186" s="12">
        <f>general_device_image.description</f>
        <v>0</v>
      </c>
      <c r="UCU186" s="12">
        <f>general_device_image.description</f>
        <v>0</v>
      </c>
      <c r="UCV186" s="12">
        <f>general_device_image.description</f>
        <v>0</v>
      </c>
      <c r="UCW186" s="12">
        <f>general_device_image.description</f>
        <v>0</v>
      </c>
      <c r="UCX186" s="12">
        <f>general_device_image.description</f>
        <v>0</v>
      </c>
      <c r="UCY186" s="12">
        <f>general_device_image.description</f>
        <v>0</v>
      </c>
      <c r="UCZ186" s="12">
        <f>general_device_image.description</f>
        <v>0</v>
      </c>
      <c r="UDA186" s="12">
        <f>general_device_image.description</f>
        <v>0</v>
      </c>
      <c r="UDB186" s="12">
        <f>general_device_image.description</f>
        <v>0</v>
      </c>
      <c r="UDC186" s="12">
        <f>general_device_image.description</f>
        <v>0</v>
      </c>
      <c r="UDD186" s="12">
        <f>general_device_image.description</f>
        <v>0</v>
      </c>
      <c r="UDE186" s="12">
        <f>general_device_image.description</f>
        <v>0</v>
      </c>
      <c r="UDF186" s="12">
        <f>general_device_image.description</f>
        <v>0</v>
      </c>
      <c r="UDG186" s="12">
        <f>general_device_image.description</f>
        <v>0</v>
      </c>
      <c r="UDH186" s="12">
        <f>general_device_image.description</f>
        <v>0</v>
      </c>
      <c r="UDI186" s="12">
        <f>general_device_image.description</f>
        <v>0</v>
      </c>
      <c r="UDJ186" s="12">
        <f>general_device_image.description</f>
        <v>0</v>
      </c>
      <c r="UDK186" s="12">
        <f>general_device_image.description</f>
        <v>0</v>
      </c>
      <c r="UDL186" s="12">
        <f>general_device_image.description</f>
        <v>0</v>
      </c>
      <c r="UDM186" s="12">
        <f>general_device_image.description</f>
        <v>0</v>
      </c>
      <c r="UDN186" s="12">
        <f>general_device_image.description</f>
        <v>0</v>
      </c>
      <c r="UDO186" s="12">
        <f>general_device_image.description</f>
        <v>0</v>
      </c>
      <c r="UDP186" s="12">
        <f>general_device_image.description</f>
        <v>0</v>
      </c>
      <c r="UDQ186" s="12">
        <f>general_device_image.description</f>
        <v>0</v>
      </c>
      <c r="UDR186" s="12">
        <f>general_device_image.description</f>
        <v>0</v>
      </c>
      <c r="UDS186" s="12">
        <f>general_device_image.description</f>
        <v>0</v>
      </c>
      <c r="UDT186" s="12">
        <f>general_device_image.description</f>
        <v>0</v>
      </c>
      <c r="UDU186" s="12">
        <f>general_device_image.description</f>
        <v>0</v>
      </c>
      <c r="UDV186" s="12">
        <f>general_device_image.description</f>
        <v>0</v>
      </c>
      <c r="UDW186" s="12">
        <f>general_device_image.description</f>
        <v>0</v>
      </c>
      <c r="UDX186" s="12">
        <f>general_device_image.description</f>
        <v>0</v>
      </c>
      <c r="UDY186" s="12">
        <f>general_device_image.description</f>
        <v>0</v>
      </c>
      <c r="UDZ186" s="12">
        <f>general_device_image.description</f>
        <v>0</v>
      </c>
      <c r="UEA186" s="12">
        <f>general_device_image.description</f>
        <v>0</v>
      </c>
      <c r="UEB186" s="12">
        <f>general_device_image.description</f>
        <v>0</v>
      </c>
      <c r="UEC186" s="12">
        <f>general_device_image.description</f>
        <v>0</v>
      </c>
      <c r="UED186" s="12">
        <f>general_device_image.description</f>
        <v>0</v>
      </c>
      <c r="UEE186" s="12">
        <f>general_device_image.description</f>
        <v>0</v>
      </c>
      <c r="UEF186" s="12">
        <f>general_device_image.description</f>
        <v>0</v>
      </c>
      <c r="UEG186" s="12">
        <f>general_device_image.description</f>
        <v>0</v>
      </c>
      <c r="UEH186" s="12">
        <f>general_device_image.description</f>
        <v>0</v>
      </c>
      <c r="UEI186" s="12">
        <f>general_device_image.description</f>
        <v>0</v>
      </c>
      <c r="UEJ186" s="12">
        <f>general_device_image.description</f>
        <v>0</v>
      </c>
      <c r="UEK186" s="12">
        <f>general_device_image.description</f>
        <v>0</v>
      </c>
      <c r="UEL186" s="12">
        <f>general_device_image.description</f>
        <v>0</v>
      </c>
      <c r="UEM186" s="12">
        <f>general_device_image.description</f>
        <v>0</v>
      </c>
      <c r="UEN186" s="12">
        <f>general_device_image.description</f>
        <v>0</v>
      </c>
      <c r="UEO186" s="12">
        <f>general_device_image.description</f>
        <v>0</v>
      </c>
      <c r="UEP186" s="12">
        <f>general_device_image.description</f>
        <v>0</v>
      </c>
      <c r="UEQ186" s="12">
        <f>general_device_image.description</f>
        <v>0</v>
      </c>
      <c r="UER186" s="12">
        <f>general_device_image.description</f>
        <v>0</v>
      </c>
      <c r="UES186" s="12">
        <f>general_device_image.description</f>
        <v>0</v>
      </c>
      <c r="UET186" s="12">
        <f>general_device_image.description</f>
        <v>0</v>
      </c>
      <c r="UEU186" s="12">
        <f>general_device_image.description</f>
        <v>0</v>
      </c>
      <c r="UEV186" s="12">
        <f>general_device_image.description</f>
        <v>0</v>
      </c>
      <c r="UEW186" s="12">
        <f>general_device_image.description</f>
        <v>0</v>
      </c>
      <c r="UEX186" s="12">
        <f>general_device_image.description</f>
        <v>0</v>
      </c>
      <c r="UEY186" s="12">
        <f>general_device_image.description</f>
        <v>0</v>
      </c>
      <c r="UEZ186" s="12">
        <f>general_device_image.description</f>
        <v>0</v>
      </c>
      <c r="UFA186" s="12">
        <f>general_device_image.description</f>
        <v>0</v>
      </c>
      <c r="UFB186" s="12">
        <f>general_device_image.description</f>
        <v>0</v>
      </c>
      <c r="UFC186" s="12">
        <f>general_device_image.description</f>
        <v>0</v>
      </c>
      <c r="UFD186" s="12">
        <f>general_device_image.description</f>
        <v>0</v>
      </c>
      <c r="UFE186" s="12">
        <f>general_device_image.description</f>
        <v>0</v>
      </c>
      <c r="UFF186" s="12">
        <f>general_device_image.description</f>
        <v>0</v>
      </c>
      <c r="UFG186" s="12">
        <f>general_device_image.description</f>
        <v>0</v>
      </c>
      <c r="UFH186" s="12">
        <f>general_device_image.description</f>
        <v>0</v>
      </c>
      <c r="UFI186" s="12">
        <f>general_device_image.description</f>
        <v>0</v>
      </c>
      <c r="UFJ186" s="12">
        <f>general_device_image.description</f>
        <v>0</v>
      </c>
      <c r="UFK186" s="12">
        <f>general_device_image.description</f>
        <v>0</v>
      </c>
      <c r="UFL186" s="12">
        <f>general_device_image.description</f>
        <v>0</v>
      </c>
      <c r="UFM186" s="12">
        <f>general_device_image.description</f>
        <v>0</v>
      </c>
      <c r="UFN186" s="12">
        <f>general_device_image.description</f>
        <v>0</v>
      </c>
      <c r="UFO186" s="12">
        <f>general_device_image.description</f>
        <v>0</v>
      </c>
      <c r="UFP186" s="12">
        <f>general_device_image.description</f>
        <v>0</v>
      </c>
      <c r="UFQ186" s="12">
        <f>general_device_image.description</f>
        <v>0</v>
      </c>
      <c r="UFR186" s="12">
        <f>general_device_image.description</f>
        <v>0</v>
      </c>
      <c r="UFS186" s="12">
        <f>general_device_image.description</f>
        <v>0</v>
      </c>
      <c r="UFT186" s="12">
        <f>general_device_image.description</f>
        <v>0</v>
      </c>
      <c r="UFU186" s="12">
        <f>general_device_image.description</f>
        <v>0</v>
      </c>
      <c r="UFV186" s="12">
        <f>general_device_image.description</f>
        <v>0</v>
      </c>
      <c r="UFW186" s="12">
        <f>general_device_image.description</f>
        <v>0</v>
      </c>
      <c r="UFX186" s="12">
        <f>general_device_image.description</f>
        <v>0</v>
      </c>
      <c r="UFY186" s="12">
        <f>general_device_image.description</f>
        <v>0</v>
      </c>
      <c r="UFZ186" s="12">
        <f>general_device_image.description</f>
        <v>0</v>
      </c>
      <c r="UGA186" s="12">
        <f>general_device_image.description</f>
        <v>0</v>
      </c>
      <c r="UGB186" s="12">
        <f>general_device_image.description</f>
        <v>0</v>
      </c>
      <c r="UGC186" s="12">
        <f>general_device_image.description</f>
        <v>0</v>
      </c>
      <c r="UGD186" s="12">
        <f>general_device_image.description</f>
        <v>0</v>
      </c>
      <c r="UGE186" s="12">
        <f>general_device_image.description</f>
        <v>0</v>
      </c>
      <c r="UGF186" s="12">
        <f>general_device_image.description</f>
        <v>0</v>
      </c>
      <c r="UGG186" s="12">
        <f>general_device_image.description</f>
        <v>0</v>
      </c>
      <c r="UGH186" s="12">
        <f>general_device_image.description</f>
        <v>0</v>
      </c>
      <c r="UGI186" s="12">
        <f>general_device_image.description</f>
        <v>0</v>
      </c>
      <c r="UGJ186" s="12">
        <f>general_device_image.description</f>
        <v>0</v>
      </c>
      <c r="UGK186" s="12">
        <f>general_device_image.description</f>
        <v>0</v>
      </c>
      <c r="UGL186" s="12">
        <f>general_device_image.description</f>
        <v>0</v>
      </c>
      <c r="UGM186" s="12">
        <f>general_device_image.description</f>
        <v>0</v>
      </c>
      <c r="UGN186" s="12">
        <f>general_device_image.description</f>
        <v>0</v>
      </c>
      <c r="UGO186" s="12">
        <f>general_device_image.description</f>
        <v>0</v>
      </c>
      <c r="UGP186" s="12">
        <f>general_device_image.description</f>
        <v>0</v>
      </c>
      <c r="UGQ186" s="12">
        <f>general_device_image.description</f>
        <v>0</v>
      </c>
      <c r="UGR186" s="12">
        <f>general_device_image.description</f>
        <v>0</v>
      </c>
      <c r="UGS186" s="12">
        <f>general_device_image.description</f>
        <v>0</v>
      </c>
      <c r="UGT186" s="12">
        <f>general_device_image.description</f>
        <v>0</v>
      </c>
      <c r="UGU186" s="12">
        <f>general_device_image.description</f>
        <v>0</v>
      </c>
      <c r="UGV186" s="12">
        <f>general_device_image.description</f>
        <v>0</v>
      </c>
      <c r="UGW186" s="12">
        <f>general_device_image.description</f>
        <v>0</v>
      </c>
      <c r="UGX186" s="12">
        <f>general_device_image.description</f>
        <v>0</v>
      </c>
      <c r="UGY186" s="12">
        <f>general_device_image.description</f>
        <v>0</v>
      </c>
      <c r="UGZ186" s="12">
        <f>general_device_image.description</f>
        <v>0</v>
      </c>
      <c r="UHA186" s="12">
        <f>general_device_image.description</f>
        <v>0</v>
      </c>
      <c r="UHB186" s="12">
        <f>general_device_image.description</f>
        <v>0</v>
      </c>
      <c r="UHC186" s="12">
        <f>general_device_image.description</f>
        <v>0</v>
      </c>
      <c r="UHD186" s="12">
        <f>general_device_image.description</f>
        <v>0</v>
      </c>
      <c r="UHE186" s="12">
        <f>general_device_image.description</f>
        <v>0</v>
      </c>
      <c r="UHF186" s="12">
        <f>general_device_image.description</f>
        <v>0</v>
      </c>
      <c r="UHG186" s="12">
        <f>general_device_image.description</f>
        <v>0</v>
      </c>
      <c r="UHH186" s="12">
        <f>general_device_image.description</f>
        <v>0</v>
      </c>
      <c r="UHI186" s="12">
        <f>general_device_image.description</f>
        <v>0</v>
      </c>
      <c r="UHJ186" s="12">
        <f>general_device_image.description</f>
        <v>0</v>
      </c>
      <c r="UHK186" s="12">
        <f>general_device_image.description</f>
        <v>0</v>
      </c>
      <c r="UHL186" s="12">
        <f>general_device_image.description</f>
        <v>0</v>
      </c>
      <c r="UHM186" s="12">
        <f>general_device_image.description</f>
        <v>0</v>
      </c>
      <c r="UHN186" s="12">
        <f>general_device_image.description</f>
        <v>0</v>
      </c>
      <c r="UHO186" s="12">
        <f>general_device_image.description</f>
        <v>0</v>
      </c>
      <c r="UHP186" s="12">
        <f>general_device_image.description</f>
        <v>0</v>
      </c>
      <c r="UHQ186" s="12">
        <f>general_device_image.description</f>
        <v>0</v>
      </c>
      <c r="UHR186" s="12">
        <f>general_device_image.description</f>
        <v>0</v>
      </c>
      <c r="UHS186" s="12">
        <f>general_device_image.description</f>
        <v>0</v>
      </c>
      <c r="UHT186" s="12">
        <f>general_device_image.description</f>
        <v>0</v>
      </c>
      <c r="UHU186" s="12">
        <f>general_device_image.description</f>
        <v>0</v>
      </c>
      <c r="UHV186" s="12">
        <f>general_device_image.description</f>
        <v>0</v>
      </c>
      <c r="UHW186" s="12">
        <f>general_device_image.description</f>
        <v>0</v>
      </c>
      <c r="UHX186" s="12">
        <f>general_device_image.description</f>
        <v>0</v>
      </c>
      <c r="UHY186" s="12">
        <f>general_device_image.description</f>
        <v>0</v>
      </c>
      <c r="UHZ186" s="12">
        <f>general_device_image.description</f>
        <v>0</v>
      </c>
      <c r="UIA186" s="12">
        <f>general_device_image.description</f>
        <v>0</v>
      </c>
      <c r="UIB186" s="12">
        <f>general_device_image.description</f>
        <v>0</v>
      </c>
      <c r="UIC186" s="12">
        <f>general_device_image.description</f>
        <v>0</v>
      </c>
      <c r="UID186" s="12">
        <f>general_device_image.description</f>
        <v>0</v>
      </c>
      <c r="UIE186" s="12">
        <f>general_device_image.description</f>
        <v>0</v>
      </c>
      <c r="UIF186" s="12">
        <f>general_device_image.description</f>
        <v>0</v>
      </c>
      <c r="UIG186" s="12">
        <f>general_device_image.description</f>
        <v>0</v>
      </c>
      <c r="UIH186" s="12">
        <f>general_device_image.description</f>
        <v>0</v>
      </c>
      <c r="UII186" s="12">
        <f>general_device_image.description</f>
        <v>0</v>
      </c>
      <c r="UIJ186" s="12">
        <f>general_device_image.description</f>
        <v>0</v>
      </c>
      <c r="UIK186" s="12">
        <f>general_device_image.description</f>
        <v>0</v>
      </c>
      <c r="UIL186" s="12">
        <f>general_device_image.description</f>
        <v>0</v>
      </c>
      <c r="UIM186" s="12">
        <f>general_device_image.description</f>
        <v>0</v>
      </c>
      <c r="UIN186" s="12">
        <f>general_device_image.description</f>
        <v>0</v>
      </c>
      <c r="UIO186" s="12">
        <f>general_device_image.description</f>
        <v>0</v>
      </c>
      <c r="UIP186" s="12">
        <f>general_device_image.description</f>
        <v>0</v>
      </c>
      <c r="UIQ186" s="12">
        <f>general_device_image.description</f>
        <v>0</v>
      </c>
      <c r="UIR186" s="12">
        <f>general_device_image.description</f>
        <v>0</v>
      </c>
      <c r="UIS186" s="12">
        <f>general_device_image.description</f>
        <v>0</v>
      </c>
      <c r="UIT186" s="12">
        <f>general_device_image.description</f>
        <v>0</v>
      </c>
      <c r="UIU186" s="12">
        <f>general_device_image.description</f>
        <v>0</v>
      </c>
      <c r="UIV186" s="12">
        <f>general_device_image.description</f>
        <v>0</v>
      </c>
      <c r="UIW186" s="12">
        <f>general_device_image.description</f>
        <v>0</v>
      </c>
      <c r="UIX186" s="12">
        <f>general_device_image.description</f>
        <v>0</v>
      </c>
      <c r="UIY186" s="12">
        <f>general_device_image.description</f>
        <v>0</v>
      </c>
      <c r="UIZ186" s="12">
        <f>general_device_image.description</f>
        <v>0</v>
      </c>
      <c r="UJA186" s="12">
        <f>general_device_image.description</f>
        <v>0</v>
      </c>
      <c r="UJB186" s="12">
        <f>general_device_image.description</f>
        <v>0</v>
      </c>
      <c r="UJC186" s="12">
        <f>general_device_image.description</f>
        <v>0</v>
      </c>
      <c r="UJD186" s="12">
        <f>general_device_image.description</f>
        <v>0</v>
      </c>
      <c r="UJE186" s="12">
        <f>general_device_image.description</f>
        <v>0</v>
      </c>
      <c r="UJF186" s="12">
        <f>general_device_image.description</f>
        <v>0</v>
      </c>
      <c r="UJG186" s="12">
        <f>general_device_image.description</f>
        <v>0</v>
      </c>
      <c r="UJH186" s="12">
        <f>general_device_image.description</f>
        <v>0</v>
      </c>
      <c r="UJI186" s="12">
        <f>general_device_image.description</f>
        <v>0</v>
      </c>
      <c r="UJJ186" s="12">
        <f>general_device_image.description</f>
        <v>0</v>
      </c>
      <c r="UJK186" s="12">
        <f>general_device_image.description</f>
        <v>0</v>
      </c>
      <c r="UJL186" s="12">
        <f>general_device_image.description</f>
        <v>0</v>
      </c>
      <c r="UJM186" s="12">
        <f>general_device_image.description</f>
        <v>0</v>
      </c>
      <c r="UJN186" s="12">
        <f>general_device_image.description</f>
        <v>0</v>
      </c>
      <c r="UJO186" s="12">
        <f>general_device_image.description</f>
        <v>0</v>
      </c>
      <c r="UJP186" s="12">
        <f>general_device_image.description</f>
        <v>0</v>
      </c>
      <c r="UJQ186" s="12">
        <f>general_device_image.description</f>
        <v>0</v>
      </c>
      <c r="UJR186" s="12">
        <f>general_device_image.description</f>
        <v>0</v>
      </c>
      <c r="UJS186" s="12">
        <f>general_device_image.description</f>
        <v>0</v>
      </c>
      <c r="UJT186" s="12">
        <f>general_device_image.description</f>
        <v>0</v>
      </c>
      <c r="UJU186" s="12">
        <f>general_device_image.description</f>
        <v>0</v>
      </c>
      <c r="UJV186" s="12">
        <f>general_device_image.description</f>
        <v>0</v>
      </c>
      <c r="UJW186" s="12">
        <f>general_device_image.description</f>
        <v>0</v>
      </c>
      <c r="UJX186" s="12">
        <f>general_device_image.description</f>
        <v>0</v>
      </c>
      <c r="UJY186" s="12">
        <f>general_device_image.description</f>
        <v>0</v>
      </c>
      <c r="UJZ186" s="12">
        <f>general_device_image.description</f>
        <v>0</v>
      </c>
      <c r="UKA186" s="12">
        <f>general_device_image.description</f>
        <v>0</v>
      </c>
      <c r="UKB186" s="12">
        <f>general_device_image.description</f>
        <v>0</v>
      </c>
      <c r="UKC186" s="12">
        <f>general_device_image.description</f>
        <v>0</v>
      </c>
      <c r="UKD186" s="12">
        <f>general_device_image.description</f>
        <v>0</v>
      </c>
      <c r="UKE186" s="12">
        <f>general_device_image.description</f>
        <v>0</v>
      </c>
      <c r="UKF186" s="12">
        <f>general_device_image.description</f>
        <v>0</v>
      </c>
      <c r="UKG186" s="12">
        <f>general_device_image.description</f>
        <v>0</v>
      </c>
      <c r="UKH186" s="12">
        <f>general_device_image.description</f>
        <v>0</v>
      </c>
      <c r="UKI186" s="12">
        <f>general_device_image.description</f>
        <v>0</v>
      </c>
      <c r="UKJ186" s="12">
        <f>general_device_image.description</f>
        <v>0</v>
      </c>
      <c r="UKK186" s="12">
        <f>general_device_image.description</f>
        <v>0</v>
      </c>
      <c r="UKL186" s="12">
        <f>general_device_image.description</f>
        <v>0</v>
      </c>
      <c r="UKM186" s="12">
        <f>general_device_image.description</f>
        <v>0</v>
      </c>
      <c r="UKN186" s="12">
        <f>general_device_image.description</f>
        <v>0</v>
      </c>
      <c r="UKO186" s="12">
        <f>general_device_image.description</f>
        <v>0</v>
      </c>
      <c r="UKP186" s="12">
        <f>general_device_image.description</f>
        <v>0</v>
      </c>
      <c r="UKQ186" s="12">
        <f>general_device_image.description</f>
        <v>0</v>
      </c>
      <c r="UKR186" s="12">
        <f>general_device_image.description</f>
        <v>0</v>
      </c>
      <c r="UKS186" s="12">
        <f>general_device_image.description</f>
        <v>0</v>
      </c>
      <c r="UKT186" s="12">
        <f>general_device_image.description</f>
        <v>0</v>
      </c>
      <c r="UKU186" s="12">
        <f>general_device_image.description</f>
        <v>0</v>
      </c>
      <c r="UKV186" s="12">
        <f>general_device_image.description</f>
        <v>0</v>
      </c>
      <c r="UKW186" s="12">
        <f>general_device_image.description</f>
        <v>0</v>
      </c>
      <c r="UKX186" s="12">
        <f>general_device_image.description</f>
        <v>0</v>
      </c>
      <c r="UKY186" s="12">
        <f>general_device_image.description</f>
        <v>0</v>
      </c>
      <c r="UKZ186" s="12">
        <f>general_device_image.description</f>
        <v>0</v>
      </c>
      <c r="ULA186" s="12">
        <f>general_device_image.description</f>
        <v>0</v>
      </c>
      <c r="ULB186" s="12">
        <f>general_device_image.description</f>
        <v>0</v>
      </c>
      <c r="ULC186" s="12">
        <f>general_device_image.description</f>
        <v>0</v>
      </c>
      <c r="ULD186" s="12">
        <f>general_device_image.description</f>
        <v>0</v>
      </c>
      <c r="ULE186" s="12">
        <f>general_device_image.description</f>
        <v>0</v>
      </c>
      <c r="ULF186" s="12">
        <f>general_device_image.description</f>
        <v>0</v>
      </c>
      <c r="ULG186" s="12">
        <f>general_device_image.description</f>
        <v>0</v>
      </c>
      <c r="ULH186" s="12">
        <f>general_device_image.description</f>
        <v>0</v>
      </c>
      <c r="ULI186" s="12">
        <f>general_device_image.description</f>
        <v>0</v>
      </c>
      <c r="ULJ186" s="12">
        <f>general_device_image.description</f>
        <v>0</v>
      </c>
      <c r="ULK186" s="12">
        <f>general_device_image.description</f>
        <v>0</v>
      </c>
      <c r="ULL186" s="12">
        <f>general_device_image.description</f>
        <v>0</v>
      </c>
      <c r="ULM186" s="12">
        <f>general_device_image.description</f>
        <v>0</v>
      </c>
      <c r="ULN186" s="12">
        <f>general_device_image.description</f>
        <v>0</v>
      </c>
      <c r="ULO186" s="12">
        <f>general_device_image.description</f>
        <v>0</v>
      </c>
      <c r="ULP186" s="12">
        <f>general_device_image.description</f>
        <v>0</v>
      </c>
      <c r="ULQ186" s="12">
        <f>general_device_image.description</f>
        <v>0</v>
      </c>
      <c r="ULR186" s="12">
        <f>general_device_image.description</f>
        <v>0</v>
      </c>
      <c r="ULS186" s="12">
        <f>general_device_image.description</f>
        <v>0</v>
      </c>
      <c r="ULT186" s="12">
        <f>general_device_image.description</f>
        <v>0</v>
      </c>
      <c r="ULU186" s="12">
        <f>general_device_image.description</f>
        <v>0</v>
      </c>
      <c r="ULV186" s="12">
        <f>general_device_image.description</f>
        <v>0</v>
      </c>
      <c r="ULW186" s="12">
        <f>general_device_image.description</f>
        <v>0</v>
      </c>
      <c r="ULX186" s="12">
        <f>general_device_image.description</f>
        <v>0</v>
      </c>
      <c r="ULY186" s="12">
        <f>general_device_image.description</f>
        <v>0</v>
      </c>
      <c r="ULZ186" s="12">
        <f>general_device_image.description</f>
        <v>0</v>
      </c>
      <c r="UMA186" s="12">
        <f>general_device_image.description</f>
        <v>0</v>
      </c>
      <c r="UMB186" s="12">
        <f>general_device_image.description</f>
        <v>0</v>
      </c>
      <c r="UMC186" s="12">
        <f>general_device_image.description</f>
        <v>0</v>
      </c>
      <c r="UMD186" s="12">
        <f>general_device_image.description</f>
        <v>0</v>
      </c>
      <c r="UME186" s="12">
        <f>general_device_image.description</f>
        <v>0</v>
      </c>
      <c r="UMF186" s="12">
        <f>general_device_image.description</f>
        <v>0</v>
      </c>
      <c r="UMG186" s="12">
        <f>general_device_image.description</f>
        <v>0</v>
      </c>
      <c r="UMH186" s="12">
        <f>general_device_image.description</f>
        <v>0</v>
      </c>
      <c r="UMI186" s="12">
        <f>general_device_image.description</f>
        <v>0</v>
      </c>
      <c r="UMJ186" s="12">
        <f>general_device_image.description</f>
        <v>0</v>
      </c>
      <c r="UMK186" s="12">
        <f>general_device_image.description</f>
        <v>0</v>
      </c>
      <c r="UML186" s="12">
        <f>general_device_image.description</f>
        <v>0</v>
      </c>
      <c r="UMM186" s="12">
        <f>general_device_image.description</f>
        <v>0</v>
      </c>
      <c r="UMN186" s="12">
        <f>general_device_image.description</f>
        <v>0</v>
      </c>
      <c r="UMO186" s="12">
        <f>general_device_image.description</f>
        <v>0</v>
      </c>
      <c r="UMP186" s="12">
        <f>general_device_image.description</f>
        <v>0</v>
      </c>
      <c r="UMQ186" s="12">
        <f>general_device_image.description</f>
        <v>0</v>
      </c>
      <c r="UMR186" s="12">
        <f>general_device_image.description</f>
        <v>0</v>
      </c>
      <c r="UMS186" s="12">
        <f>general_device_image.description</f>
        <v>0</v>
      </c>
      <c r="UMT186" s="12">
        <f>general_device_image.description</f>
        <v>0</v>
      </c>
      <c r="UMU186" s="12">
        <f>general_device_image.description</f>
        <v>0</v>
      </c>
      <c r="UMV186" s="12">
        <f>general_device_image.description</f>
        <v>0</v>
      </c>
      <c r="UMW186" s="12">
        <f>general_device_image.description</f>
        <v>0</v>
      </c>
      <c r="UMX186" s="12">
        <f>general_device_image.description</f>
        <v>0</v>
      </c>
      <c r="UMY186" s="12">
        <f>general_device_image.description</f>
        <v>0</v>
      </c>
      <c r="UMZ186" s="12">
        <f>general_device_image.description</f>
        <v>0</v>
      </c>
      <c r="UNA186" s="12">
        <f>general_device_image.description</f>
        <v>0</v>
      </c>
      <c r="UNB186" s="12">
        <f>general_device_image.description</f>
        <v>0</v>
      </c>
      <c r="UNC186" s="12">
        <f>general_device_image.description</f>
        <v>0</v>
      </c>
      <c r="UND186" s="12">
        <f>general_device_image.description</f>
        <v>0</v>
      </c>
      <c r="UNE186" s="12">
        <f>general_device_image.description</f>
        <v>0</v>
      </c>
      <c r="UNF186" s="12">
        <f>general_device_image.description</f>
        <v>0</v>
      </c>
      <c r="UNG186" s="12">
        <f>general_device_image.description</f>
        <v>0</v>
      </c>
      <c r="UNH186" s="12">
        <f>general_device_image.description</f>
        <v>0</v>
      </c>
      <c r="UNI186" s="12">
        <f>general_device_image.description</f>
        <v>0</v>
      </c>
      <c r="UNJ186" s="12">
        <f>general_device_image.description</f>
        <v>0</v>
      </c>
      <c r="UNK186" s="12">
        <f>general_device_image.description</f>
        <v>0</v>
      </c>
      <c r="UNL186" s="12">
        <f>general_device_image.description</f>
        <v>0</v>
      </c>
      <c r="UNM186" s="12">
        <f>general_device_image.description</f>
        <v>0</v>
      </c>
      <c r="UNN186" s="12">
        <f>general_device_image.description</f>
        <v>0</v>
      </c>
      <c r="UNO186" s="12">
        <f>general_device_image.description</f>
        <v>0</v>
      </c>
      <c r="UNP186" s="12">
        <f>general_device_image.description</f>
        <v>0</v>
      </c>
      <c r="UNQ186" s="12">
        <f>general_device_image.description</f>
        <v>0</v>
      </c>
      <c r="UNR186" s="12">
        <f>general_device_image.description</f>
        <v>0</v>
      </c>
      <c r="UNS186" s="12">
        <f>general_device_image.description</f>
        <v>0</v>
      </c>
      <c r="UNT186" s="12">
        <f>general_device_image.description</f>
        <v>0</v>
      </c>
      <c r="UNU186" s="12">
        <f>general_device_image.description</f>
        <v>0</v>
      </c>
      <c r="UNV186" s="12">
        <f>general_device_image.description</f>
        <v>0</v>
      </c>
      <c r="UNW186" s="12">
        <f>general_device_image.description</f>
        <v>0</v>
      </c>
      <c r="UNX186" s="12">
        <f>general_device_image.description</f>
        <v>0</v>
      </c>
      <c r="UNY186" s="12">
        <f>general_device_image.description</f>
        <v>0</v>
      </c>
      <c r="UNZ186" s="12">
        <f>general_device_image.description</f>
        <v>0</v>
      </c>
      <c r="UOA186" s="12">
        <f>general_device_image.description</f>
        <v>0</v>
      </c>
      <c r="UOB186" s="12">
        <f>general_device_image.description</f>
        <v>0</v>
      </c>
      <c r="UOC186" s="12">
        <f>general_device_image.description</f>
        <v>0</v>
      </c>
      <c r="UOD186" s="12">
        <f>general_device_image.description</f>
        <v>0</v>
      </c>
      <c r="UOE186" s="12">
        <f>general_device_image.description</f>
        <v>0</v>
      </c>
      <c r="UOF186" s="12">
        <f>general_device_image.description</f>
        <v>0</v>
      </c>
      <c r="UOG186" s="12">
        <f>general_device_image.description</f>
        <v>0</v>
      </c>
      <c r="UOH186" s="12">
        <f>general_device_image.description</f>
        <v>0</v>
      </c>
      <c r="UOI186" s="12">
        <f>general_device_image.description</f>
        <v>0</v>
      </c>
      <c r="UOJ186" s="12">
        <f>general_device_image.description</f>
        <v>0</v>
      </c>
      <c r="UOK186" s="12">
        <f>general_device_image.description</f>
        <v>0</v>
      </c>
      <c r="UOL186" s="12">
        <f>general_device_image.description</f>
        <v>0</v>
      </c>
      <c r="UOM186" s="12">
        <f>general_device_image.description</f>
        <v>0</v>
      </c>
      <c r="UON186" s="12">
        <f>general_device_image.description</f>
        <v>0</v>
      </c>
      <c r="UOO186" s="12">
        <f>general_device_image.description</f>
        <v>0</v>
      </c>
      <c r="UOP186" s="12">
        <f>general_device_image.description</f>
        <v>0</v>
      </c>
      <c r="UOQ186" s="12">
        <f>general_device_image.description</f>
        <v>0</v>
      </c>
      <c r="UOR186" s="12">
        <f>general_device_image.description</f>
        <v>0</v>
      </c>
      <c r="UOS186" s="12">
        <f>general_device_image.description</f>
        <v>0</v>
      </c>
      <c r="UOT186" s="12">
        <f>general_device_image.description</f>
        <v>0</v>
      </c>
      <c r="UOU186" s="12">
        <f>general_device_image.description</f>
        <v>0</v>
      </c>
      <c r="UOV186" s="12">
        <f>general_device_image.description</f>
        <v>0</v>
      </c>
      <c r="UOW186" s="12">
        <f>general_device_image.description</f>
        <v>0</v>
      </c>
      <c r="UOX186" s="12">
        <f>general_device_image.description</f>
        <v>0</v>
      </c>
      <c r="UOY186" s="12">
        <f>general_device_image.description</f>
        <v>0</v>
      </c>
      <c r="UOZ186" s="12">
        <f>general_device_image.description</f>
        <v>0</v>
      </c>
      <c r="UPA186" s="12">
        <f>general_device_image.description</f>
        <v>0</v>
      </c>
      <c r="UPB186" s="12">
        <f>general_device_image.description</f>
        <v>0</v>
      </c>
      <c r="UPC186" s="12">
        <f>general_device_image.description</f>
        <v>0</v>
      </c>
      <c r="UPD186" s="12">
        <f>general_device_image.description</f>
        <v>0</v>
      </c>
      <c r="UPE186" s="12">
        <f>general_device_image.description</f>
        <v>0</v>
      </c>
      <c r="UPF186" s="12">
        <f>general_device_image.description</f>
        <v>0</v>
      </c>
      <c r="UPG186" s="12">
        <f>general_device_image.description</f>
        <v>0</v>
      </c>
      <c r="UPH186" s="12">
        <f>general_device_image.description</f>
        <v>0</v>
      </c>
      <c r="UPI186" s="12">
        <f>general_device_image.description</f>
        <v>0</v>
      </c>
      <c r="UPJ186" s="12">
        <f>general_device_image.description</f>
        <v>0</v>
      </c>
      <c r="UPK186" s="12">
        <f>general_device_image.description</f>
        <v>0</v>
      </c>
      <c r="UPL186" s="12">
        <f>general_device_image.description</f>
        <v>0</v>
      </c>
      <c r="UPM186" s="12">
        <f>general_device_image.description</f>
        <v>0</v>
      </c>
      <c r="UPN186" s="12">
        <f>general_device_image.description</f>
        <v>0</v>
      </c>
      <c r="UPO186" s="12">
        <f>general_device_image.description</f>
        <v>0</v>
      </c>
      <c r="UPP186" s="12">
        <f>general_device_image.description</f>
        <v>0</v>
      </c>
      <c r="UPQ186" s="12">
        <f>general_device_image.description</f>
        <v>0</v>
      </c>
      <c r="UPR186" s="12">
        <f>general_device_image.description</f>
        <v>0</v>
      </c>
      <c r="UPS186" s="12">
        <f>general_device_image.description</f>
        <v>0</v>
      </c>
      <c r="UPT186" s="12">
        <f>general_device_image.description</f>
        <v>0</v>
      </c>
      <c r="UPU186" s="12">
        <f>general_device_image.description</f>
        <v>0</v>
      </c>
      <c r="UPV186" s="12">
        <f>general_device_image.description</f>
        <v>0</v>
      </c>
      <c r="UPW186" s="12">
        <f>general_device_image.description</f>
        <v>0</v>
      </c>
      <c r="UPX186" s="12">
        <f>general_device_image.description</f>
        <v>0</v>
      </c>
      <c r="UPY186" s="12">
        <f>general_device_image.description</f>
        <v>0</v>
      </c>
      <c r="UPZ186" s="12">
        <f>general_device_image.description</f>
        <v>0</v>
      </c>
      <c r="UQA186" s="12">
        <f>general_device_image.description</f>
        <v>0</v>
      </c>
      <c r="UQB186" s="12">
        <f>general_device_image.description</f>
        <v>0</v>
      </c>
      <c r="UQC186" s="12">
        <f>general_device_image.description</f>
        <v>0</v>
      </c>
      <c r="UQD186" s="12">
        <f>general_device_image.description</f>
        <v>0</v>
      </c>
      <c r="UQE186" s="12">
        <f>general_device_image.description</f>
        <v>0</v>
      </c>
      <c r="UQF186" s="12">
        <f>general_device_image.description</f>
        <v>0</v>
      </c>
      <c r="UQG186" s="12">
        <f>general_device_image.description</f>
        <v>0</v>
      </c>
      <c r="UQH186" s="12">
        <f>general_device_image.description</f>
        <v>0</v>
      </c>
      <c r="UQI186" s="12">
        <f>general_device_image.description</f>
        <v>0</v>
      </c>
      <c r="UQJ186" s="12">
        <f>general_device_image.description</f>
        <v>0</v>
      </c>
      <c r="UQK186" s="12">
        <f>general_device_image.description</f>
        <v>0</v>
      </c>
      <c r="UQL186" s="12">
        <f>general_device_image.description</f>
        <v>0</v>
      </c>
      <c r="UQM186" s="12">
        <f>general_device_image.description</f>
        <v>0</v>
      </c>
      <c r="UQN186" s="12">
        <f>general_device_image.description</f>
        <v>0</v>
      </c>
      <c r="UQO186" s="12">
        <f>general_device_image.description</f>
        <v>0</v>
      </c>
      <c r="UQP186" s="12">
        <f>general_device_image.description</f>
        <v>0</v>
      </c>
      <c r="UQQ186" s="12">
        <f>general_device_image.description</f>
        <v>0</v>
      </c>
      <c r="UQR186" s="12">
        <f>general_device_image.description</f>
        <v>0</v>
      </c>
      <c r="UQS186" s="12">
        <f>general_device_image.description</f>
        <v>0</v>
      </c>
      <c r="UQT186" s="12">
        <f>general_device_image.description</f>
        <v>0</v>
      </c>
      <c r="UQU186" s="12">
        <f>general_device_image.description</f>
        <v>0</v>
      </c>
      <c r="UQV186" s="12">
        <f>general_device_image.description</f>
        <v>0</v>
      </c>
      <c r="UQW186" s="12">
        <f>general_device_image.description</f>
        <v>0</v>
      </c>
      <c r="UQX186" s="12">
        <f>general_device_image.description</f>
        <v>0</v>
      </c>
      <c r="UQY186" s="12">
        <f>general_device_image.description</f>
        <v>0</v>
      </c>
      <c r="UQZ186" s="12">
        <f>general_device_image.description</f>
        <v>0</v>
      </c>
      <c r="URA186" s="12">
        <f>general_device_image.description</f>
        <v>0</v>
      </c>
      <c r="URB186" s="12">
        <f>general_device_image.description</f>
        <v>0</v>
      </c>
      <c r="URC186" s="12">
        <f>general_device_image.description</f>
        <v>0</v>
      </c>
      <c r="URD186" s="12">
        <f>general_device_image.description</f>
        <v>0</v>
      </c>
      <c r="URE186" s="12">
        <f>general_device_image.description</f>
        <v>0</v>
      </c>
      <c r="URF186" s="12">
        <f>general_device_image.description</f>
        <v>0</v>
      </c>
      <c r="URG186" s="12">
        <f>general_device_image.description</f>
        <v>0</v>
      </c>
      <c r="URH186" s="12">
        <f>general_device_image.description</f>
        <v>0</v>
      </c>
      <c r="URI186" s="12">
        <f>general_device_image.description</f>
        <v>0</v>
      </c>
      <c r="URJ186" s="12">
        <f>general_device_image.description</f>
        <v>0</v>
      </c>
      <c r="URK186" s="12">
        <f>general_device_image.description</f>
        <v>0</v>
      </c>
      <c r="URL186" s="12">
        <f>general_device_image.description</f>
        <v>0</v>
      </c>
      <c r="URM186" s="12">
        <f>general_device_image.description</f>
        <v>0</v>
      </c>
      <c r="URN186" s="12">
        <f>general_device_image.description</f>
        <v>0</v>
      </c>
      <c r="URO186" s="12">
        <f>general_device_image.description</f>
        <v>0</v>
      </c>
      <c r="URP186" s="12">
        <f>general_device_image.description</f>
        <v>0</v>
      </c>
      <c r="URQ186" s="12">
        <f>general_device_image.description</f>
        <v>0</v>
      </c>
      <c r="URR186" s="12">
        <f>general_device_image.description</f>
        <v>0</v>
      </c>
      <c r="URS186" s="12">
        <f>general_device_image.description</f>
        <v>0</v>
      </c>
      <c r="URT186" s="12">
        <f>general_device_image.description</f>
        <v>0</v>
      </c>
      <c r="URU186" s="12">
        <f>general_device_image.description</f>
        <v>0</v>
      </c>
      <c r="URV186" s="12">
        <f>general_device_image.description</f>
        <v>0</v>
      </c>
      <c r="URW186" s="12">
        <f>general_device_image.description</f>
        <v>0</v>
      </c>
      <c r="URX186" s="12">
        <f>general_device_image.description</f>
        <v>0</v>
      </c>
      <c r="URY186" s="12">
        <f>general_device_image.description</f>
        <v>0</v>
      </c>
      <c r="URZ186" s="12">
        <f>general_device_image.description</f>
        <v>0</v>
      </c>
      <c r="USA186" s="12">
        <f>general_device_image.description</f>
        <v>0</v>
      </c>
      <c r="USB186" s="12">
        <f>general_device_image.description</f>
        <v>0</v>
      </c>
      <c r="USC186" s="12">
        <f>general_device_image.description</f>
        <v>0</v>
      </c>
      <c r="USD186" s="12">
        <f>general_device_image.description</f>
        <v>0</v>
      </c>
      <c r="USE186" s="12">
        <f>general_device_image.description</f>
        <v>0</v>
      </c>
      <c r="USF186" s="12">
        <f>general_device_image.description</f>
        <v>0</v>
      </c>
      <c r="USG186" s="12">
        <f>general_device_image.description</f>
        <v>0</v>
      </c>
      <c r="USH186" s="12">
        <f>general_device_image.description</f>
        <v>0</v>
      </c>
      <c r="USI186" s="12">
        <f>general_device_image.description</f>
        <v>0</v>
      </c>
      <c r="USJ186" s="12">
        <f>general_device_image.description</f>
        <v>0</v>
      </c>
      <c r="USK186" s="12">
        <f>general_device_image.description</f>
        <v>0</v>
      </c>
      <c r="USL186" s="12">
        <f>general_device_image.description</f>
        <v>0</v>
      </c>
      <c r="USM186" s="12">
        <f>general_device_image.description</f>
        <v>0</v>
      </c>
      <c r="USN186" s="12">
        <f>general_device_image.description</f>
        <v>0</v>
      </c>
      <c r="USO186" s="12">
        <f>general_device_image.description</f>
        <v>0</v>
      </c>
      <c r="USP186" s="12">
        <f>general_device_image.description</f>
        <v>0</v>
      </c>
      <c r="USQ186" s="12">
        <f>general_device_image.description</f>
        <v>0</v>
      </c>
      <c r="USR186" s="12">
        <f>general_device_image.description</f>
        <v>0</v>
      </c>
      <c r="USS186" s="12">
        <f>general_device_image.description</f>
        <v>0</v>
      </c>
      <c r="UST186" s="12">
        <f>general_device_image.description</f>
        <v>0</v>
      </c>
      <c r="USU186" s="12">
        <f>general_device_image.description</f>
        <v>0</v>
      </c>
      <c r="USV186" s="12">
        <f>general_device_image.description</f>
        <v>0</v>
      </c>
      <c r="USW186" s="12">
        <f>general_device_image.description</f>
        <v>0</v>
      </c>
      <c r="USX186" s="12">
        <f>general_device_image.description</f>
        <v>0</v>
      </c>
      <c r="USY186" s="12">
        <f>general_device_image.description</f>
        <v>0</v>
      </c>
      <c r="USZ186" s="12">
        <f>general_device_image.description</f>
        <v>0</v>
      </c>
      <c r="UTA186" s="12">
        <f>general_device_image.description</f>
        <v>0</v>
      </c>
      <c r="UTB186" s="12">
        <f>general_device_image.description</f>
        <v>0</v>
      </c>
      <c r="UTC186" s="12">
        <f>general_device_image.description</f>
        <v>0</v>
      </c>
      <c r="UTD186" s="12">
        <f>general_device_image.description</f>
        <v>0</v>
      </c>
      <c r="UTE186" s="12">
        <f>general_device_image.description</f>
        <v>0</v>
      </c>
      <c r="UTF186" s="12">
        <f>general_device_image.description</f>
        <v>0</v>
      </c>
      <c r="UTG186" s="12">
        <f>general_device_image.description</f>
        <v>0</v>
      </c>
      <c r="UTH186" s="12">
        <f>general_device_image.description</f>
        <v>0</v>
      </c>
      <c r="UTI186" s="12">
        <f>general_device_image.description</f>
        <v>0</v>
      </c>
      <c r="UTJ186" s="12">
        <f>general_device_image.description</f>
        <v>0</v>
      </c>
      <c r="UTK186" s="12">
        <f>general_device_image.description</f>
        <v>0</v>
      </c>
      <c r="UTL186" s="12">
        <f>general_device_image.description</f>
        <v>0</v>
      </c>
      <c r="UTM186" s="12">
        <f>general_device_image.description</f>
        <v>0</v>
      </c>
      <c r="UTN186" s="12">
        <f>general_device_image.description</f>
        <v>0</v>
      </c>
      <c r="UTO186" s="12">
        <f>general_device_image.description</f>
        <v>0</v>
      </c>
      <c r="UTP186" s="12">
        <f>general_device_image.description</f>
        <v>0</v>
      </c>
      <c r="UTQ186" s="12">
        <f>general_device_image.description</f>
        <v>0</v>
      </c>
      <c r="UTR186" s="12">
        <f>general_device_image.description</f>
        <v>0</v>
      </c>
      <c r="UTS186" s="12">
        <f>general_device_image.description</f>
        <v>0</v>
      </c>
      <c r="UTT186" s="12">
        <f>general_device_image.description</f>
        <v>0</v>
      </c>
      <c r="UTU186" s="12">
        <f>general_device_image.description</f>
        <v>0</v>
      </c>
      <c r="UTV186" s="12">
        <f>general_device_image.description</f>
        <v>0</v>
      </c>
      <c r="UTW186" s="12">
        <f>general_device_image.description</f>
        <v>0</v>
      </c>
      <c r="UTX186" s="12">
        <f>general_device_image.description</f>
        <v>0</v>
      </c>
      <c r="UTY186" s="12">
        <f>general_device_image.description</f>
        <v>0</v>
      </c>
      <c r="UTZ186" s="12">
        <f>general_device_image.description</f>
        <v>0</v>
      </c>
      <c r="UUA186" s="12">
        <f>general_device_image.description</f>
        <v>0</v>
      </c>
      <c r="UUB186" s="12">
        <f>general_device_image.description</f>
        <v>0</v>
      </c>
      <c r="UUC186" s="12">
        <f>general_device_image.description</f>
        <v>0</v>
      </c>
      <c r="UUD186" s="12">
        <f>general_device_image.description</f>
        <v>0</v>
      </c>
      <c r="UUE186" s="12">
        <f>general_device_image.description</f>
        <v>0</v>
      </c>
      <c r="UUF186" s="12">
        <f>general_device_image.description</f>
        <v>0</v>
      </c>
      <c r="UUG186" s="12">
        <f>general_device_image.description</f>
        <v>0</v>
      </c>
      <c r="UUH186" s="12">
        <f>general_device_image.description</f>
        <v>0</v>
      </c>
      <c r="UUI186" s="12">
        <f>general_device_image.description</f>
        <v>0</v>
      </c>
      <c r="UUJ186" s="12">
        <f>general_device_image.description</f>
        <v>0</v>
      </c>
      <c r="UUK186" s="12">
        <f>general_device_image.description</f>
        <v>0</v>
      </c>
      <c r="UUL186" s="12">
        <f>general_device_image.description</f>
        <v>0</v>
      </c>
      <c r="UUM186" s="12">
        <f>general_device_image.description</f>
        <v>0</v>
      </c>
      <c r="UUN186" s="12">
        <f>general_device_image.description</f>
        <v>0</v>
      </c>
      <c r="UUO186" s="12">
        <f>general_device_image.description</f>
        <v>0</v>
      </c>
      <c r="UUP186" s="12">
        <f>general_device_image.description</f>
        <v>0</v>
      </c>
      <c r="UUQ186" s="12">
        <f>general_device_image.description</f>
        <v>0</v>
      </c>
      <c r="UUR186" s="12">
        <f>general_device_image.description</f>
        <v>0</v>
      </c>
      <c r="UUS186" s="12">
        <f>general_device_image.description</f>
        <v>0</v>
      </c>
      <c r="UUT186" s="12">
        <f>general_device_image.description</f>
        <v>0</v>
      </c>
      <c r="UUU186" s="12">
        <f>general_device_image.description</f>
        <v>0</v>
      </c>
      <c r="UUV186" s="12">
        <f>general_device_image.description</f>
        <v>0</v>
      </c>
      <c r="UUW186" s="12">
        <f>general_device_image.description</f>
        <v>0</v>
      </c>
      <c r="UUX186" s="12">
        <f>general_device_image.description</f>
        <v>0</v>
      </c>
      <c r="UUY186" s="12">
        <f>general_device_image.description</f>
        <v>0</v>
      </c>
      <c r="UUZ186" s="12">
        <f>general_device_image.description</f>
        <v>0</v>
      </c>
      <c r="UVA186" s="12">
        <f>general_device_image.description</f>
        <v>0</v>
      </c>
      <c r="UVB186" s="12">
        <f>general_device_image.description</f>
        <v>0</v>
      </c>
      <c r="UVC186" s="12">
        <f>general_device_image.description</f>
        <v>0</v>
      </c>
      <c r="UVD186" s="12">
        <f>general_device_image.description</f>
        <v>0</v>
      </c>
      <c r="UVE186" s="12">
        <f>general_device_image.description</f>
        <v>0</v>
      </c>
      <c r="UVF186" s="12">
        <f>general_device_image.description</f>
        <v>0</v>
      </c>
      <c r="UVG186" s="12">
        <f>general_device_image.description</f>
        <v>0</v>
      </c>
      <c r="UVH186" s="12">
        <f>general_device_image.description</f>
        <v>0</v>
      </c>
      <c r="UVI186" s="12">
        <f>general_device_image.description</f>
        <v>0</v>
      </c>
      <c r="UVJ186" s="12">
        <f>general_device_image.description</f>
        <v>0</v>
      </c>
      <c r="UVK186" s="12">
        <f>general_device_image.description</f>
        <v>0</v>
      </c>
      <c r="UVL186" s="12">
        <f>general_device_image.description</f>
        <v>0</v>
      </c>
      <c r="UVM186" s="12">
        <f>general_device_image.description</f>
        <v>0</v>
      </c>
      <c r="UVN186" s="12">
        <f>general_device_image.description</f>
        <v>0</v>
      </c>
      <c r="UVO186" s="12">
        <f>general_device_image.description</f>
        <v>0</v>
      </c>
      <c r="UVP186" s="12">
        <f>general_device_image.description</f>
        <v>0</v>
      </c>
      <c r="UVQ186" s="12">
        <f>general_device_image.description</f>
        <v>0</v>
      </c>
      <c r="UVR186" s="12">
        <f>general_device_image.description</f>
        <v>0</v>
      </c>
      <c r="UVS186" s="12">
        <f>general_device_image.description</f>
        <v>0</v>
      </c>
      <c r="UVT186" s="12">
        <f>general_device_image.description</f>
        <v>0</v>
      </c>
      <c r="UVU186" s="12">
        <f>general_device_image.description</f>
        <v>0</v>
      </c>
      <c r="UVV186" s="12">
        <f>general_device_image.description</f>
        <v>0</v>
      </c>
      <c r="UVW186" s="12">
        <f>general_device_image.description</f>
        <v>0</v>
      </c>
      <c r="UVX186" s="12">
        <f>general_device_image.description</f>
        <v>0</v>
      </c>
      <c r="UVY186" s="12">
        <f>general_device_image.description</f>
        <v>0</v>
      </c>
      <c r="UVZ186" s="12">
        <f>general_device_image.description</f>
        <v>0</v>
      </c>
      <c r="UWA186" s="12">
        <f>general_device_image.description</f>
        <v>0</v>
      </c>
      <c r="UWB186" s="12">
        <f>general_device_image.description</f>
        <v>0</v>
      </c>
      <c r="UWC186" s="12">
        <f>general_device_image.description</f>
        <v>0</v>
      </c>
      <c r="UWD186" s="12">
        <f>general_device_image.description</f>
        <v>0</v>
      </c>
      <c r="UWE186" s="12">
        <f>general_device_image.description</f>
        <v>0</v>
      </c>
      <c r="UWF186" s="12">
        <f>general_device_image.description</f>
        <v>0</v>
      </c>
      <c r="UWG186" s="12">
        <f>general_device_image.description</f>
        <v>0</v>
      </c>
      <c r="UWH186" s="12">
        <f>general_device_image.description</f>
        <v>0</v>
      </c>
      <c r="UWI186" s="12">
        <f>general_device_image.description</f>
        <v>0</v>
      </c>
      <c r="UWJ186" s="12">
        <f>general_device_image.description</f>
        <v>0</v>
      </c>
      <c r="UWK186" s="12">
        <f>general_device_image.description</f>
        <v>0</v>
      </c>
      <c r="UWL186" s="12">
        <f>general_device_image.description</f>
        <v>0</v>
      </c>
      <c r="UWM186" s="12">
        <f>general_device_image.description</f>
        <v>0</v>
      </c>
      <c r="UWN186" s="12">
        <f>general_device_image.description</f>
        <v>0</v>
      </c>
      <c r="UWO186" s="12">
        <f>general_device_image.description</f>
        <v>0</v>
      </c>
      <c r="UWP186" s="12">
        <f>general_device_image.description</f>
        <v>0</v>
      </c>
      <c r="UWQ186" s="12">
        <f>general_device_image.description</f>
        <v>0</v>
      </c>
      <c r="UWR186" s="12">
        <f>general_device_image.description</f>
        <v>0</v>
      </c>
      <c r="UWS186" s="12">
        <f>general_device_image.description</f>
        <v>0</v>
      </c>
      <c r="UWT186" s="12">
        <f>general_device_image.description</f>
        <v>0</v>
      </c>
      <c r="UWU186" s="12">
        <f>general_device_image.description</f>
        <v>0</v>
      </c>
      <c r="UWV186" s="12">
        <f>general_device_image.description</f>
        <v>0</v>
      </c>
      <c r="UWW186" s="12">
        <f>general_device_image.description</f>
        <v>0</v>
      </c>
      <c r="UWX186" s="12">
        <f>general_device_image.description</f>
        <v>0</v>
      </c>
      <c r="UWY186" s="12">
        <f>general_device_image.description</f>
        <v>0</v>
      </c>
      <c r="UWZ186" s="12">
        <f>general_device_image.description</f>
        <v>0</v>
      </c>
      <c r="UXA186" s="12">
        <f>general_device_image.description</f>
        <v>0</v>
      </c>
      <c r="UXB186" s="12">
        <f>general_device_image.description</f>
        <v>0</v>
      </c>
      <c r="UXC186" s="12">
        <f>general_device_image.description</f>
        <v>0</v>
      </c>
      <c r="UXD186" s="12">
        <f>general_device_image.description</f>
        <v>0</v>
      </c>
      <c r="UXE186" s="12">
        <f>general_device_image.description</f>
        <v>0</v>
      </c>
      <c r="UXF186" s="12">
        <f>general_device_image.description</f>
        <v>0</v>
      </c>
      <c r="UXG186" s="12">
        <f>general_device_image.description</f>
        <v>0</v>
      </c>
      <c r="UXH186" s="12">
        <f>general_device_image.description</f>
        <v>0</v>
      </c>
      <c r="UXI186" s="12">
        <f>general_device_image.description</f>
        <v>0</v>
      </c>
      <c r="UXJ186" s="12">
        <f>general_device_image.description</f>
        <v>0</v>
      </c>
      <c r="UXK186" s="12">
        <f>general_device_image.description</f>
        <v>0</v>
      </c>
      <c r="UXL186" s="12">
        <f>general_device_image.description</f>
        <v>0</v>
      </c>
      <c r="UXM186" s="12">
        <f>general_device_image.description</f>
        <v>0</v>
      </c>
      <c r="UXN186" s="12">
        <f>general_device_image.description</f>
        <v>0</v>
      </c>
      <c r="UXO186" s="12">
        <f>general_device_image.description</f>
        <v>0</v>
      </c>
      <c r="UXP186" s="12">
        <f>general_device_image.description</f>
        <v>0</v>
      </c>
      <c r="UXQ186" s="12">
        <f>general_device_image.description</f>
        <v>0</v>
      </c>
      <c r="UXR186" s="12">
        <f>general_device_image.description</f>
        <v>0</v>
      </c>
      <c r="UXS186" s="12">
        <f>general_device_image.description</f>
        <v>0</v>
      </c>
      <c r="UXT186" s="12">
        <f>general_device_image.description</f>
        <v>0</v>
      </c>
      <c r="UXU186" s="12">
        <f>general_device_image.description</f>
        <v>0</v>
      </c>
      <c r="UXV186" s="12">
        <f>general_device_image.description</f>
        <v>0</v>
      </c>
      <c r="UXW186" s="12">
        <f>general_device_image.description</f>
        <v>0</v>
      </c>
      <c r="UXX186" s="12">
        <f>general_device_image.description</f>
        <v>0</v>
      </c>
      <c r="UXY186" s="12">
        <f>general_device_image.description</f>
        <v>0</v>
      </c>
      <c r="UXZ186" s="12">
        <f>general_device_image.description</f>
        <v>0</v>
      </c>
      <c r="UYA186" s="12">
        <f>general_device_image.description</f>
        <v>0</v>
      </c>
      <c r="UYB186" s="12">
        <f>general_device_image.description</f>
        <v>0</v>
      </c>
      <c r="UYC186" s="12">
        <f>general_device_image.description</f>
        <v>0</v>
      </c>
      <c r="UYD186" s="12">
        <f>general_device_image.description</f>
        <v>0</v>
      </c>
      <c r="UYE186" s="12">
        <f>general_device_image.description</f>
        <v>0</v>
      </c>
      <c r="UYF186" s="12">
        <f>general_device_image.description</f>
        <v>0</v>
      </c>
      <c r="UYG186" s="12">
        <f>general_device_image.description</f>
        <v>0</v>
      </c>
      <c r="UYH186" s="12">
        <f>general_device_image.description</f>
        <v>0</v>
      </c>
      <c r="UYI186" s="12">
        <f>general_device_image.description</f>
        <v>0</v>
      </c>
      <c r="UYJ186" s="12">
        <f>general_device_image.description</f>
        <v>0</v>
      </c>
      <c r="UYK186" s="12">
        <f>general_device_image.description</f>
        <v>0</v>
      </c>
      <c r="UYL186" s="12">
        <f>general_device_image.description</f>
        <v>0</v>
      </c>
      <c r="UYM186" s="12">
        <f>general_device_image.description</f>
        <v>0</v>
      </c>
      <c r="UYN186" s="12">
        <f>general_device_image.description</f>
        <v>0</v>
      </c>
      <c r="UYO186" s="12">
        <f>general_device_image.description</f>
        <v>0</v>
      </c>
      <c r="UYP186" s="12">
        <f>general_device_image.description</f>
        <v>0</v>
      </c>
      <c r="UYQ186" s="12">
        <f>general_device_image.description</f>
        <v>0</v>
      </c>
      <c r="UYR186" s="12">
        <f>general_device_image.description</f>
        <v>0</v>
      </c>
      <c r="UYS186" s="12">
        <f>general_device_image.description</f>
        <v>0</v>
      </c>
      <c r="UYT186" s="12">
        <f>general_device_image.description</f>
        <v>0</v>
      </c>
      <c r="UYU186" s="12">
        <f>general_device_image.description</f>
        <v>0</v>
      </c>
      <c r="UYV186" s="12">
        <f>general_device_image.description</f>
        <v>0</v>
      </c>
      <c r="UYW186" s="12">
        <f>general_device_image.description</f>
        <v>0</v>
      </c>
      <c r="UYX186" s="12">
        <f>general_device_image.description</f>
        <v>0</v>
      </c>
      <c r="UYY186" s="12">
        <f>general_device_image.description</f>
        <v>0</v>
      </c>
      <c r="UYZ186" s="12">
        <f>general_device_image.description</f>
        <v>0</v>
      </c>
      <c r="UZA186" s="12">
        <f>general_device_image.description</f>
        <v>0</v>
      </c>
      <c r="UZB186" s="12">
        <f>general_device_image.description</f>
        <v>0</v>
      </c>
      <c r="UZC186" s="12">
        <f>general_device_image.description</f>
        <v>0</v>
      </c>
      <c r="UZD186" s="12">
        <f>general_device_image.description</f>
        <v>0</v>
      </c>
      <c r="UZE186" s="12">
        <f>general_device_image.description</f>
        <v>0</v>
      </c>
      <c r="UZF186" s="12">
        <f>general_device_image.description</f>
        <v>0</v>
      </c>
      <c r="UZG186" s="12">
        <f>general_device_image.description</f>
        <v>0</v>
      </c>
      <c r="UZH186" s="12">
        <f>general_device_image.description</f>
        <v>0</v>
      </c>
      <c r="UZI186" s="12">
        <f>general_device_image.description</f>
        <v>0</v>
      </c>
      <c r="UZJ186" s="12">
        <f>general_device_image.description</f>
        <v>0</v>
      </c>
      <c r="UZK186" s="12">
        <f>general_device_image.description</f>
        <v>0</v>
      </c>
      <c r="UZL186" s="12">
        <f>general_device_image.description</f>
        <v>0</v>
      </c>
      <c r="UZM186" s="12">
        <f>general_device_image.description</f>
        <v>0</v>
      </c>
      <c r="UZN186" s="12">
        <f>general_device_image.description</f>
        <v>0</v>
      </c>
      <c r="UZO186" s="12">
        <f>general_device_image.description</f>
        <v>0</v>
      </c>
      <c r="UZP186" s="12">
        <f>general_device_image.description</f>
        <v>0</v>
      </c>
      <c r="UZQ186" s="12">
        <f>general_device_image.description</f>
        <v>0</v>
      </c>
      <c r="UZR186" s="12">
        <f>general_device_image.description</f>
        <v>0</v>
      </c>
      <c r="UZS186" s="12">
        <f>general_device_image.description</f>
        <v>0</v>
      </c>
      <c r="UZT186" s="12">
        <f>general_device_image.description</f>
        <v>0</v>
      </c>
      <c r="UZU186" s="12">
        <f>general_device_image.description</f>
        <v>0</v>
      </c>
      <c r="UZV186" s="12">
        <f>general_device_image.description</f>
        <v>0</v>
      </c>
      <c r="UZW186" s="12">
        <f>general_device_image.description</f>
        <v>0</v>
      </c>
      <c r="UZX186" s="12">
        <f>general_device_image.description</f>
        <v>0</v>
      </c>
      <c r="UZY186" s="12">
        <f>general_device_image.description</f>
        <v>0</v>
      </c>
      <c r="UZZ186" s="12">
        <f>general_device_image.description</f>
        <v>0</v>
      </c>
      <c r="VAA186" s="12">
        <f>general_device_image.description</f>
        <v>0</v>
      </c>
      <c r="VAB186" s="12">
        <f>general_device_image.description</f>
        <v>0</v>
      </c>
      <c r="VAC186" s="12">
        <f>general_device_image.description</f>
        <v>0</v>
      </c>
      <c r="VAD186" s="12">
        <f>general_device_image.description</f>
        <v>0</v>
      </c>
      <c r="VAE186" s="12">
        <f>general_device_image.description</f>
        <v>0</v>
      </c>
      <c r="VAF186" s="12">
        <f>general_device_image.description</f>
        <v>0</v>
      </c>
      <c r="VAG186" s="12">
        <f>general_device_image.description</f>
        <v>0</v>
      </c>
      <c r="VAH186" s="12">
        <f>general_device_image.description</f>
        <v>0</v>
      </c>
      <c r="VAI186" s="12">
        <f>general_device_image.description</f>
        <v>0</v>
      </c>
      <c r="VAJ186" s="12">
        <f>general_device_image.description</f>
        <v>0</v>
      </c>
      <c r="VAK186" s="12">
        <f>general_device_image.description</f>
        <v>0</v>
      </c>
      <c r="VAL186" s="12">
        <f>general_device_image.description</f>
        <v>0</v>
      </c>
      <c r="VAM186" s="12">
        <f>general_device_image.description</f>
        <v>0</v>
      </c>
      <c r="VAN186" s="12">
        <f>general_device_image.description</f>
        <v>0</v>
      </c>
      <c r="VAO186" s="12">
        <f>general_device_image.description</f>
        <v>0</v>
      </c>
      <c r="VAP186" s="12">
        <f>general_device_image.description</f>
        <v>0</v>
      </c>
      <c r="VAQ186" s="12">
        <f>general_device_image.description</f>
        <v>0</v>
      </c>
      <c r="VAR186" s="12">
        <f>general_device_image.description</f>
        <v>0</v>
      </c>
      <c r="VAS186" s="12">
        <f>general_device_image.description</f>
        <v>0</v>
      </c>
      <c r="VAT186" s="12">
        <f>general_device_image.description</f>
        <v>0</v>
      </c>
      <c r="VAU186" s="12">
        <f>general_device_image.description</f>
        <v>0</v>
      </c>
      <c r="VAV186" s="12">
        <f>general_device_image.description</f>
        <v>0</v>
      </c>
      <c r="VAW186" s="12">
        <f>general_device_image.description</f>
        <v>0</v>
      </c>
      <c r="VAX186" s="12">
        <f>general_device_image.description</f>
        <v>0</v>
      </c>
      <c r="VAY186" s="12">
        <f>general_device_image.description</f>
        <v>0</v>
      </c>
      <c r="VAZ186" s="12">
        <f>general_device_image.description</f>
        <v>0</v>
      </c>
      <c r="VBA186" s="12">
        <f>general_device_image.description</f>
        <v>0</v>
      </c>
      <c r="VBB186" s="12">
        <f>general_device_image.description</f>
        <v>0</v>
      </c>
      <c r="VBC186" s="12">
        <f>general_device_image.description</f>
        <v>0</v>
      </c>
      <c r="VBD186" s="12">
        <f>general_device_image.description</f>
        <v>0</v>
      </c>
      <c r="VBE186" s="12">
        <f>general_device_image.description</f>
        <v>0</v>
      </c>
      <c r="VBF186" s="12">
        <f>general_device_image.description</f>
        <v>0</v>
      </c>
      <c r="VBG186" s="12">
        <f>general_device_image.description</f>
        <v>0</v>
      </c>
      <c r="VBH186" s="12">
        <f>general_device_image.description</f>
        <v>0</v>
      </c>
      <c r="VBI186" s="12">
        <f>general_device_image.description</f>
        <v>0</v>
      </c>
      <c r="VBJ186" s="12">
        <f>general_device_image.description</f>
        <v>0</v>
      </c>
      <c r="VBK186" s="12">
        <f>general_device_image.description</f>
        <v>0</v>
      </c>
      <c r="VBL186" s="12">
        <f>general_device_image.description</f>
        <v>0</v>
      </c>
      <c r="VBM186" s="12">
        <f>general_device_image.description</f>
        <v>0</v>
      </c>
      <c r="VBN186" s="12">
        <f>general_device_image.description</f>
        <v>0</v>
      </c>
      <c r="VBO186" s="12">
        <f>general_device_image.description</f>
        <v>0</v>
      </c>
      <c r="VBP186" s="12">
        <f>general_device_image.description</f>
        <v>0</v>
      </c>
      <c r="VBQ186" s="12">
        <f>general_device_image.description</f>
        <v>0</v>
      </c>
      <c r="VBR186" s="12">
        <f>general_device_image.description</f>
        <v>0</v>
      </c>
      <c r="VBS186" s="12">
        <f>general_device_image.description</f>
        <v>0</v>
      </c>
      <c r="VBT186" s="12">
        <f>general_device_image.description</f>
        <v>0</v>
      </c>
      <c r="VBU186" s="12">
        <f>general_device_image.description</f>
        <v>0</v>
      </c>
      <c r="VBV186" s="12">
        <f>general_device_image.description</f>
        <v>0</v>
      </c>
      <c r="VBW186" s="12">
        <f>general_device_image.description</f>
        <v>0</v>
      </c>
      <c r="VBX186" s="12">
        <f>general_device_image.description</f>
        <v>0</v>
      </c>
      <c r="VBY186" s="12">
        <f>general_device_image.description</f>
        <v>0</v>
      </c>
      <c r="VBZ186" s="12">
        <f>general_device_image.description</f>
        <v>0</v>
      </c>
      <c r="VCA186" s="12">
        <f>general_device_image.description</f>
        <v>0</v>
      </c>
      <c r="VCB186" s="12">
        <f>general_device_image.description</f>
        <v>0</v>
      </c>
      <c r="VCC186" s="12">
        <f>general_device_image.description</f>
        <v>0</v>
      </c>
      <c r="VCD186" s="12">
        <f>general_device_image.description</f>
        <v>0</v>
      </c>
      <c r="VCE186" s="12">
        <f>general_device_image.description</f>
        <v>0</v>
      </c>
      <c r="VCF186" s="12">
        <f>general_device_image.description</f>
        <v>0</v>
      </c>
      <c r="VCG186" s="12">
        <f>general_device_image.description</f>
        <v>0</v>
      </c>
      <c r="VCH186" s="12">
        <f>general_device_image.description</f>
        <v>0</v>
      </c>
      <c r="VCI186" s="12">
        <f>general_device_image.description</f>
        <v>0</v>
      </c>
      <c r="VCJ186" s="12">
        <f>general_device_image.description</f>
        <v>0</v>
      </c>
      <c r="VCK186" s="12">
        <f>general_device_image.description</f>
        <v>0</v>
      </c>
      <c r="VCL186" s="12">
        <f>general_device_image.description</f>
        <v>0</v>
      </c>
      <c r="VCM186" s="12">
        <f>general_device_image.description</f>
        <v>0</v>
      </c>
      <c r="VCN186" s="12">
        <f>general_device_image.description</f>
        <v>0</v>
      </c>
      <c r="VCO186" s="12">
        <f>general_device_image.description</f>
        <v>0</v>
      </c>
      <c r="VCP186" s="12">
        <f>general_device_image.description</f>
        <v>0</v>
      </c>
      <c r="VCQ186" s="12">
        <f>general_device_image.description</f>
        <v>0</v>
      </c>
      <c r="VCR186" s="12">
        <f>general_device_image.description</f>
        <v>0</v>
      </c>
      <c r="VCS186" s="12">
        <f>general_device_image.description</f>
        <v>0</v>
      </c>
      <c r="VCT186" s="12">
        <f>general_device_image.description</f>
        <v>0</v>
      </c>
      <c r="VCU186" s="12">
        <f>general_device_image.description</f>
        <v>0</v>
      </c>
      <c r="VCV186" s="12">
        <f>general_device_image.description</f>
        <v>0</v>
      </c>
      <c r="VCW186" s="12">
        <f>general_device_image.description</f>
        <v>0</v>
      </c>
      <c r="VCX186" s="12">
        <f>general_device_image.description</f>
        <v>0</v>
      </c>
      <c r="VCY186" s="12">
        <f>general_device_image.description</f>
        <v>0</v>
      </c>
      <c r="VCZ186" s="12">
        <f>general_device_image.description</f>
        <v>0</v>
      </c>
      <c r="VDA186" s="12">
        <f>general_device_image.description</f>
        <v>0</v>
      </c>
      <c r="VDB186" s="12">
        <f>general_device_image.description</f>
        <v>0</v>
      </c>
      <c r="VDC186" s="12">
        <f>general_device_image.description</f>
        <v>0</v>
      </c>
      <c r="VDD186" s="12">
        <f>general_device_image.description</f>
        <v>0</v>
      </c>
      <c r="VDE186" s="12">
        <f>general_device_image.description</f>
        <v>0</v>
      </c>
      <c r="VDF186" s="12">
        <f>general_device_image.description</f>
        <v>0</v>
      </c>
      <c r="VDG186" s="12">
        <f>general_device_image.description</f>
        <v>0</v>
      </c>
      <c r="VDH186" s="12">
        <f>general_device_image.description</f>
        <v>0</v>
      </c>
      <c r="VDI186" s="12">
        <f>general_device_image.description</f>
        <v>0</v>
      </c>
      <c r="VDJ186" s="12">
        <f>general_device_image.description</f>
        <v>0</v>
      </c>
      <c r="VDK186" s="12">
        <f>general_device_image.description</f>
        <v>0</v>
      </c>
      <c r="VDL186" s="12">
        <f>general_device_image.description</f>
        <v>0</v>
      </c>
      <c r="VDM186" s="12">
        <f>general_device_image.description</f>
        <v>0</v>
      </c>
      <c r="VDN186" s="12">
        <f>general_device_image.description</f>
        <v>0</v>
      </c>
      <c r="VDO186" s="12">
        <f>general_device_image.description</f>
        <v>0</v>
      </c>
      <c r="VDP186" s="12">
        <f>general_device_image.description</f>
        <v>0</v>
      </c>
      <c r="VDQ186" s="12">
        <f>general_device_image.description</f>
        <v>0</v>
      </c>
      <c r="VDR186" s="12">
        <f>general_device_image.description</f>
        <v>0</v>
      </c>
      <c r="VDS186" s="12">
        <f>general_device_image.description</f>
        <v>0</v>
      </c>
      <c r="VDT186" s="12">
        <f>general_device_image.description</f>
        <v>0</v>
      </c>
      <c r="VDU186" s="12">
        <f>general_device_image.description</f>
        <v>0</v>
      </c>
      <c r="VDV186" s="12">
        <f>general_device_image.description</f>
        <v>0</v>
      </c>
      <c r="VDW186" s="12">
        <f>general_device_image.description</f>
        <v>0</v>
      </c>
      <c r="VDX186" s="12">
        <f>general_device_image.description</f>
        <v>0</v>
      </c>
      <c r="VDY186" s="12">
        <f>general_device_image.description</f>
        <v>0</v>
      </c>
      <c r="VDZ186" s="12">
        <f>general_device_image.description</f>
        <v>0</v>
      </c>
      <c r="VEA186" s="12">
        <f>general_device_image.description</f>
        <v>0</v>
      </c>
      <c r="VEB186" s="12">
        <f>general_device_image.description</f>
        <v>0</v>
      </c>
      <c r="VEC186" s="12">
        <f>general_device_image.description</f>
        <v>0</v>
      </c>
      <c r="VED186" s="12">
        <f>general_device_image.description</f>
        <v>0</v>
      </c>
      <c r="VEE186" s="12">
        <f>general_device_image.description</f>
        <v>0</v>
      </c>
      <c r="VEF186" s="12">
        <f>general_device_image.description</f>
        <v>0</v>
      </c>
      <c r="VEG186" s="12">
        <f>general_device_image.description</f>
        <v>0</v>
      </c>
      <c r="VEH186" s="12">
        <f>general_device_image.description</f>
        <v>0</v>
      </c>
      <c r="VEI186" s="12">
        <f>general_device_image.description</f>
        <v>0</v>
      </c>
      <c r="VEJ186" s="12">
        <f>general_device_image.description</f>
        <v>0</v>
      </c>
      <c r="VEK186" s="12">
        <f>general_device_image.description</f>
        <v>0</v>
      </c>
      <c r="VEL186" s="12">
        <f>general_device_image.description</f>
        <v>0</v>
      </c>
      <c r="VEM186" s="12">
        <f>general_device_image.description</f>
        <v>0</v>
      </c>
      <c r="VEN186" s="12">
        <f>general_device_image.description</f>
        <v>0</v>
      </c>
      <c r="VEO186" s="12">
        <f>general_device_image.description</f>
        <v>0</v>
      </c>
      <c r="VEP186" s="12">
        <f>general_device_image.description</f>
        <v>0</v>
      </c>
      <c r="VEQ186" s="12">
        <f>general_device_image.description</f>
        <v>0</v>
      </c>
      <c r="VER186" s="12">
        <f>general_device_image.description</f>
        <v>0</v>
      </c>
      <c r="VES186" s="12">
        <f>general_device_image.description</f>
        <v>0</v>
      </c>
      <c r="VET186" s="12">
        <f>general_device_image.description</f>
        <v>0</v>
      </c>
      <c r="VEU186" s="12">
        <f>general_device_image.description</f>
        <v>0</v>
      </c>
      <c r="VEV186" s="12">
        <f>general_device_image.description</f>
        <v>0</v>
      </c>
      <c r="VEW186" s="12">
        <f>general_device_image.description</f>
        <v>0</v>
      </c>
      <c r="VEX186" s="12">
        <f>general_device_image.description</f>
        <v>0</v>
      </c>
      <c r="VEY186" s="12">
        <f>general_device_image.description</f>
        <v>0</v>
      </c>
      <c r="VEZ186" s="12">
        <f>general_device_image.description</f>
        <v>0</v>
      </c>
      <c r="VFA186" s="12">
        <f>general_device_image.description</f>
        <v>0</v>
      </c>
      <c r="VFB186" s="12">
        <f>general_device_image.description</f>
        <v>0</v>
      </c>
      <c r="VFC186" s="12">
        <f>general_device_image.description</f>
        <v>0</v>
      </c>
      <c r="VFD186" s="12">
        <f>general_device_image.description</f>
        <v>0</v>
      </c>
      <c r="VFE186" s="12">
        <f>general_device_image.description</f>
        <v>0</v>
      </c>
      <c r="VFF186" s="12">
        <f>general_device_image.description</f>
        <v>0</v>
      </c>
      <c r="VFG186" s="12">
        <f>general_device_image.description</f>
        <v>0</v>
      </c>
      <c r="VFH186" s="12">
        <f>general_device_image.description</f>
        <v>0</v>
      </c>
      <c r="VFI186" s="12">
        <f>general_device_image.description</f>
        <v>0</v>
      </c>
      <c r="VFJ186" s="12">
        <f>general_device_image.description</f>
        <v>0</v>
      </c>
      <c r="VFK186" s="12">
        <f>general_device_image.description</f>
        <v>0</v>
      </c>
      <c r="VFL186" s="12">
        <f>general_device_image.description</f>
        <v>0</v>
      </c>
      <c r="VFM186" s="12">
        <f>general_device_image.description</f>
        <v>0</v>
      </c>
      <c r="VFN186" s="12">
        <f>general_device_image.description</f>
        <v>0</v>
      </c>
      <c r="VFO186" s="12">
        <f>general_device_image.description</f>
        <v>0</v>
      </c>
      <c r="VFP186" s="12">
        <f>general_device_image.description</f>
        <v>0</v>
      </c>
      <c r="VFQ186" s="12">
        <f>general_device_image.description</f>
        <v>0</v>
      </c>
      <c r="VFR186" s="12">
        <f>general_device_image.description</f>
        <v>0</v>
      </c>
      <c r="VFS186" s="12">
        <f>general_device_image.description</f>
        <v>0</v>
      </c>
      <c r="VFT186" s="12">
        <f>general_device_image.description</f>
        <v>0</v>
      </c>
      <c r="VFU186" s="12">
        <f>general_device_image.description</f>
        <v>0</v>
      </c>
      <c r="VFV186" s="12">
        <f>general_device_image.description</f>
        <v>0</v>
      </c>
      <c r="VFW186" s="12">
        <f>general_device_image.description</f>
        <v>0</v>
      </c>
      <c r="VFX186" s="12">
        <f>general_device_image.description</f>
        <v>0</v>
      </c>
      <c r="VFY186" s="12">
        <f>general_device_image.description</f>
        <v>0</v>
      </c>
      <c r="VFZ186" s="12">
        <f>general_device_image.description</f>
        <v>0</v>
      </c>
      <c r="VGA186" s="12">
        <f>general_device_image.description</f>
        <v>0</v>
      </c>
      <c r="VGB186" s="12">
        <f>general_device_image.description</f>
        <v>0</v>
      </c>
      <c r="VGC186" s="12">
        <f>general_device_image.description</f>
        <v>0</v>
      </c>
      <c r="VGD186" s="12">
        <f>general_device_image.description</f>
        <v>0</v>
      </c>
      <c r="VGE186" s="12">
        <f>general_device_image.description</f>
        <v>0</v>
      </c>
      <c r="VGF186" s="12">
        <f>general_device_image.description</f>
        <v>0</v>
      </c>
      <c r="VGG186" s="12">
        <f>general_device_image.description</f>
        <v>0</v>
      </c>
      <c r="VGH186" s="12">
        <f>general_device_image.description</f>
        <v>0</v>
      </c>
      <c r="VGI186" s="12">
        <f>general_device_image.description</f>
        <v>0</v>
      </c>
      <c r="VGJ186" s="12">
        <f>general_device_image.description</f>
        <v>0</v>
      </c>
      <c r="VGK186" s="12">
        <f>general_device_image.description</f>
        <v>0</v>
      </c>
      <c r="VGL186" s="12">
        <f>general_device_image.description</f>
        <v>0</v>
      </c>
      <c r="VGM186" s="12">
        <f>general_device_image.description</f>
        <v>0</v>
      </c>
      <c r="VGN186" s="12">
        <f>general_device_image.description</f>
        <v>0</v>
      </c>
      <c r="VGO186" s="12">
        <f>general_device_image.description</f>
        <v>0</v>
      </c>
      <c r="VGP186" s="12">
        <f>general_device_image.description</f>
        <v>0</v>
      </c>
      <c r="VGQ186" s="12">
        <f>general_device_image.description</f>
        <v>0</v>
      </c>
      <c r="VGR186" s="12">
        <f>general_device_image.description</f>
        <v>0</v>
      </c>
      <c r="VGS186" s="12">
        <f>general_device_image.description</f>
        <v>0</v>
      </c>
      <c r="VGT186" s="12">
        <f>general_device_image.description</f>
        <v>0</v>
      </c>
      <c r="VGU186" s="12">
        <f>general_device_image.description</f>
        <v>0</v>
      </c>
      <c r="VGV186" s="12">
        <f>general_device_image.description</f>
        <v>0</v>
      </c>
      <c r="VGW186" s="12">
        <f>general_device_image.description</f>
        <v>0</v>
      </c>
      <c r="VGX186" s="12">
        <f>general_device_image.description</f>
        <v>0</v>
      </c>
      <c r="VGY186" s="12">
        <f>general_device_image.description</f>
        <v>0</v>
      </c>
      <c r="VGZ186" s="12">
        <f>general_device_image.description</f>
        <v>0</v>
      </c>
      <c r="VHA186" s="12">
        <f>general_device_image.description</f>
        <v>0</v>
      </c>
      <c r="VHB186" s="12">
        <f>general_device_image.description</f>
        <v>0</v>
      </c>
      <c r="VHC186" s="12">
        <f>general_device_image.description</f>
        <v>0</v>
      </c>
      <c r="VHD186" s="12">
        <f>general_device_image.description</f>
        <v>0</v>
      </c>
      <c r="VHE186" s="12">
        <f>general_device_image.description</f>
        <v>0</v>
      </c>
      <c r="VHF186" s="12">
        <f>general_device_image.description</f>
        <v>0</v>
      </c>
      <c r="VHG186" s="12">
        <f>general_device_image.description</f>
        <v>0</v>
      </c>
      <c r="VHH186" s="12">
        <f>general_device_image.description</f>
        <v>0</v>
      </c>
      <c r="VHI186" s="12">
        <f>general_device_image.description</f>
        <v>0</v>
      </c>
      <c r="VHJ186" s="12">
        <f>general_device_image.description</f>
        <v>0</v>
      </c>
      <c r="VHK186" s="12">
        <f>general_device_image.description</f>
        <v>0</v>
      </c>
      <c r="VHL186" s="12">
        <f>general_device_image.description</f>
        <v>0</v>
      </c>
      <c r="VHM186" s="12">
        <f>general_device_image.description</f>
        <v>0</v>
      </c>
      <c r="VHN186" s="12">
        <f>general_device_image.description</f>
        <v>0</v>
      </c>
      <c r="VHO186" s="12">
        <f>general_device_image.description</f>
        <v>0</v>
      </c>
      <c r="VHP186" s="12">
        <f>general_device_image.description</f>
        <v>0</v>
      </c>
      <c r="VHQ186" s="12">
        <f>general_device_image.description</f>
        <v>0</v>
      </c>
      <c r="VHR186" s="12">
        <f>general_device_image.description</f>
        <v>0</v>
      </c>
      <c r="VHS186" s="12">
        <f>general_device_image.description</f>
        <v>0</v>
      </c>
      <c r="VHT186" s="12">
        <f>general_device_image.description</f>
        <v>0</v>
      </c>
      <c r="VHU186" s="12">
        <f>general_device_image.description</f>
        <v>0</v>
      </c>
      <c r="VHV186" s="12">
        <f>general_device_image.description</f>
        <v>0</v>
      </c>
      <c r="VHW186" s="12">
        <f>general_device_image.description</f>
        <v>0</v>
      </c>
      <c r="VHX186" s="12">
        <f>general_device_image.description</f>
        <v>0</v>
      </c>
      <c r="VHY186" s="12">
        <f>general_device_image.description</f>
        <v>0</v>
      </c>
      <c r="VHZ186" s="12">
        <f>general_device_image.description</f>
        <v>0</v>
      </c>
      <c r="VIA186" s="12">
        <f>general_device_image.description</f>
        <v>0</v>
      </c>
      <c r="VIB186" s="12">
        <f>general_device_image.description</f>
        <v>0</v>
      </c>
      <c r="VIC186" s="12">
        <f>general_device_image.description</f>
        <v>0</v>
      </c>
      <c r="VID186" s="12">
        <f>general_device_image.description</f>
        <v>0</v>
      </c>
      <c r="VIE186" s="12">
        <f>general_device_image.description</f>
        <v>0</v>
      </c>
      <c r="VIF186" s="12">
        <f>general_device_image.description</f>
        <v>0</v>
      </c>
      <c r="VIG186" s="12">
        <f>general_device_image.description</f>
        <v>0</v>
      </c>
      <c r="VIH186" s="12">
        <f>general_device_image.description</f>
        <v>0</v>
      </c>
      <c r="VII186" s="12">
        <f>general_device_image.description</f>
        <v>0</v>
      </c>
      <c r="VIJ186" s="12">
        <f>general_device_image.description</f>
        <v>0</v>
      </c>
      <c r="VIK186" s="12">
        <f>general_device_image.description</f>
        <v>0</v>
      </c>
      <c r="VIL186" s="12">
        <f>general_device_image.description</f>
        <v>0</v>
      </c>
      <c r="VIM186" s="12">
        <f>general_device_image.description</f>
        <v>0</v>
      </c>
      <c r="VIN186" s="12">
        <f>general_device_image.description</f>
        <v>0</v>
      </c>
      <c r="VIO186" s="12">
        <f>general_device_image.description</f>
        <v>0</v>
      </c>
      <c r="VIP186" s="12">
        <f>general_device_image.description</f>
        <v>0</v>
      </c>
      <c r="VIQ186" s="12">
        <f>general_device_image.description</f>
        <v>0</v>
      </c>
      <c r="VIR186" s="12">
        <f>general_device_image.description</f>
        <v>0</v>
      </c>
      <c r="VIS186" s="12">
        <f>general_device_image.description</f>
        <v>0</v>
      </c>
      <c r="VIT186" s="12">
        <f>general_device_image.description</f>
        <v>0</v>
      </c>
      <c r="VIU186" s="12">
        <f>general_device_image.description</f>
        <v>0</v>
      </c>
      <c r="VIV186" s="12">
        <f>general_device_image.description</f>
        <v>0</v>
      </c>
      <c r="VIW186" s="12">
        <f>general_device_image.description</f>
        <v>0</v>
      </c>
      <c r="VIX186" s="12">
        <f>general_device_image.description</f>
        <v>0</v>
      </c>
      <c r="VIY186" s="12">
        <f>general_device_image.description</f>
        <v>0</v>
      </c>
      <c r="VIZ186" s="12">
        <f>general_device_image.description</f>
        <v>0</v>
      </c>
      <c r="VJA186" s="12">
        <f>general_device_image.description</f>
        <v>0</v>
      </c>
      <c r="VJB186" s="12">
        <f>general_device_image.description</f>
        <v>0</v>
      </c>
      <c r="VJC186" s="12">
        <f>general_device_image.description</f>
        <v>0</v>
      </c>
      <c r="VJD186" s="12">
        <f>general_device_image.description</f>
        <v>0</v>
      </c>
      <c r="VJE186" s="12">
        <f>general_device_image.description</f>
        <v>0</v>
      </c>
      <c r="VJF186" s="12">
        <f>general_device_image.description</f>
        <v>0</v>
      </c>
      <c r="VJG186" s="12">
        <f>general_device_image.description</f>
        <v>0</v>
      </c>
      <c r="VJH186" s="12">
        <f>general_device_image.description</f>
        <v>0</v>
      </c>
      <c r="VJI186" s="12">
        <f>general_device_image.description</f>
        <v>0</v>
      </c>
      <c r="VJJ186" s="12">
        <f>general_device_image.description</f>
        <v>0</v>
      </c>
      <c r="VJK186" s="12">
        <f>general_device_image.description</f>
        <v>0</v>
      </c>
      <c r="VJL186" s="12">
        <f>general_device_image.description</f>
        <v>0</v>
      </c>
      <c r="VJM186" s="12">
        <f>general_device_image.description</f>
        <v>0</v>
      </c>
      <c r="VJN186" s="12">
        <f>general_device_image.description</f>
        <v>0</v>
      </c>
      <c r="VJO186" s="12">
        <f>general_device_image.description</f>
        <v>0</v>
      </c>
      <c r="VJP186" s="12">
        <f>general_device_image.description</f>
        <v>0</v>
      </c>
      <c r="VJQ186" s="12">
        <f>general_device_image.description</f>
        <v>0</v>
      </c>
      <c r="VJR186" s="12">
        <f>general_device_image.description</f>
        <v>0</v>
      </c>
      <c r="VJS186" s="12">
        <f>general_device_image.description</f>
        <v>0</v>
      </c>
      <c r="VJT186" s="12">
        <f>general_device_image.description</f>
        <v>0</v>
      </c>
      <c r="VJU186" s="12">
        <f>general_device_image.description</f>
        <v>0</v>
      </c>
      <c r="VJV186" s="12">
        <f>general_device_image.description</f>
        <v>0</v>
      </c>
      <c r="VJW186" s="12">
        <f>general_device_image.description</f>
        <v>0</v>
      </c>
      <c r="VJX186" s="12">
        <f>general_device_image.description</f>
        <v>0</v>
      </c>
      <c r="VJY186" s="12">
        <f>general_device_image.description</f>
        <v>0</v>
      </c>
      <c r="VJZ186" s="12">
        <f>general_device_image.description</f>
        <v>0</v>
      </c>
      <c r="VKA186" s="12">
        <f>general_device_image.description</f>
        <v>0</v>
      </c>
      <c r="VKB186" s="12">
        <f>general_device_image.description</f>
        <v>0</v>
      </c>
      <c r="VKC186" s="12">
        <f>general_device_image.description</f>
        <v>0</v>
      </c>
      <c r="VKD186" s="12">
        <f>general_device_image.description</f>
        <v>0</v>
      </c>
      <c r="VKE186" s="12">
        <f>general_device_image.description</f>
        <v>0</v>
      </c>
      <c r="VKF186" s="12">
        <f>general_device_image.description</f>
        <v>0</v>
      </c>
      <c r="VKG186" s="12">
        <f>general_device_image.description</f>
        <v>0</v>
      </c>
      <c r="VKH186" s="12">
        <f>general_device_image.description</f>
        <v>0</v>
      </c>
      <c r="VKI186" s="12">
        <f>general_device_image.description</f>
        <v>0</v>
      </c>
      <c r="VKJ186" s="12">
        <f>general_device_image.description</f>
        <v>0</v>
      </c>
      <c r="VKK186" s="12">
        <f>general_device_image.description</f>
        <v>0</v>
      </c>
      <c r="VKL186" s="12">
        <f>general_device_image.description</f>
        <v>0</v>
      </c>
      <c r="VKM186" s="12">
        <f>general_device_image.description</f>
        <v>0</v>
      </c>
      <c r="VKN186" s="12">
        <f>general_device_image.description</f>
        <v>0</v>
      </c>
      <c r="VKO186" s="12">
        <f>general_device_image.description</f>
        <v>0</v>
      </c>
      <c r="VKP186" s="12">
        <f>general_device_image.description</f>
        <v>0</v>
      </c>
      <c r="VKQ186" s="12">
        <f>general_device_image.description</f>
        <v>0</v>
      </c>
      <c r="VKR186" s="12">
        <f>general_device_image.description</f>
        <v>0</v>
      </c>
      <c r="VKS186" s="12">
        <f>general_device_image.description</f>
        <v>0</v>
      </c>
      <c r="VKT186" s="12">
        <f>general_device_image.description</f>
        <v>0</v>
      </c>
      <c r="VKU186" s="12">
        <f>general_device_image.description</f>
        <v>0</v>
      </c>
      <c r="VKV186" s="12">
        <f>general_device_image.description</f>
        <v>0</v>
      </c>
      <c r="VKW186" s="12">
        <f>general_device_image.description</f>
        <v>0</v>
      </c>
      <c r="VKX186" s="12">
        <f>general_device_image.description</f>
        <v>0</v>
      </c>
      <c r="VKY186" s="12">
        <f>general_device_image.description</f>
        <v>0</v>
      </c>
      <c r="VKZ186" s="12">
        <f>general_device_image.description</f>
        <v>0</v>
      </c>
      <c r="VLA186" s="12">
        <f>general_device_image.description</f>
        <v>0</v>
      </c>
      <c r="VLB186" s="12">
        <f>general_device_image.description</f>
        <v>0</v>
      </c>
      <c r="VLC186" s="12">
        <f>general_device_image.description</f>
        <v>0</v>
      </c>
      <c r="VLD186" s="12">
        <f>general_device_image.description</f>
        <v>0</v>
      </c>
      <c r="VLE186" s="12">
        <f>general_device_image.description</f>
        <v>0</v>
      </c>
      <c r="VLF186" s="12">
        <f>general_device_image.description</f>
        <v>0</v>
      </c>
      <c r="VLG186" s="12">
        <f>general_device_image.description</f>
        <v>0</v>
      </c>
      <c r="VLH186" s="12">
        <f>general_device_image.description</f>
        <v>0</v>
      </c>
      <c r="VLI186" s="12">
        <f>general_device_image.description</f>
        <v>0</v>
      </c>
      <c r="VLJ186" s="12">
        <f>general_device_image.description</f>
        <v>0</v>
      </c>
      <c r="VLK186" s="12">
        <f>general_device_image.description</f>
        <v>0</v>
      </c>
      <c r="VLL186" s="12">
        <f>general_device_image.description</f>
        <v>0</v>
      </c>
      <c r="VLM186" s="12">
        <f>general_device_image.description</f>
        <v>0</v>
      </c>
      <c r="VLN186" s="12">
        <f>general_device_image.description</f>
        <v>0</v>
      </c>
      <c r="VLO186" s="12">
        <f>general_device_image.description</f>
        <v>0</v>
      </c>
      <c r="VLP186" s="12">
        <f>general_device_image.description</f>
        <v>0</v>
      </c>
      <c r="VLQ186" s="12">
        <f>general_device_image.description</f>
        <v>0</v>
      </c>
      <c r="VLR186" s="12">
        <f>general_device_image.description</f>
        <v>0</v>
      </c>
      <c r="VLS186" s="12">
        <f>general_device_image.description</f>
        <v>0</v>
      </c>
      <c r="VLT186" s="12">
        <f>general_device_image.description</f>
        <v>0</v>
      </c>
      <c r="VLU186" s="12">
        <f>general_device_image.description</f>
        <v>0</v>
      </c>
      <c r="VLV186" s="12">
        <f>general_device_image.description</f>
        <v>0</v>
      </c>
      <c r="VLW186" s="12">
        <f>general_device_image.description</f>
        <v>0</v>
      </c>
      <c r="VLX186" s="12">
        <f>general_device_image.description</f>
        <v>0</v>
      </c>
      <c r="VLY186" s="12">
        <f>general_device_image.description</f>
        <v>0</v>
      </c>
      <c r="VLZ186" s="12">
        <f>general_device_image.description</f>
        <v>0</v>
      </c>
      <c r="VMA186" s="12">
        <f>general_device_image.description</f>
        <v>0</v>
      </c>
      <c r="VMB186" s="12">
        <f>general_device_image.description</f>
        <v>0</v>
      </c>
      <c r="VMC186" s="12">
        <f>general_device_image.description</f>
        <v>0</v>
      </c>
      <c r="VMD186" s="12">
        <f>general_device_image.description</f>
        <v>0</v>
      </c>
      <c r="VME186" s="12">
        <f>general_device_image.description</f>
        <v>0</v>
      </c>
      <c r="VMF186" s="12">
        <f>general_device_image.description</f>
        <v>0</v>
      </c>
      <c r="VMG186" s="12">
        <f>general_device_image.description</f>
        <v>0</v>
      </c>
      <c r="VMH186" s="12">
        <f>general_device_image.description</f>
        <v>0</v>
      </c>
      <c r="VMI186" s="12">
        <f>general_device_image.description</f>
        <v>0</v>
      </c>
      <c r="VMJ186" s="12">
        <f>general_device_image.description</f>
        <v>0</v>
      </c>
      <c r="VMK186" s="12">
        <f>general_device_image.description</f>
        <v>0</v>
      </c>
      <c r="VML186" s="12">
        <f>general_device_image.description</f>
        <v>0</v>
      </c>
      <c r="VMM186" s="12">
        <f>general_device_image.description</f>
        <v>0</v>
      </c>
      <c r="VMN186" s="12">
        <f>general_device_image.description</f>
        <v>0</v>
      </c>
      <c r="VMO186" s="12">
        <f>general_device_image.description</f>
        <v>0</v>
      </c>
      <c r="VMP186" s="12">
        <f>general_device_image.description</f>
        <v>0</v>
      </c>
      <c r="VMQ186" s="12">
        <f>general_device_image.description</f>
        <v>0</v>
      </c>
      <c r="VMR186" s="12">
        <f>general_device_image.description</f>
        <v>0</v>
      </c>
      <c r="VMS186" s="12">
        <f>general_device_image.description</f>
        <v>0</v>
      </c>
      <c r="VMT186" s="12">
        <f>general_device_image.description</f>
        <v>0</v>
      </c>
      <c r="VMU186" s="12">
        <f>general_device_image.description</f>
        <v>0</v>
      </c>
      <c r="VMV186" s="12">
        <f>general_device_image.description</f>
        <v>0</v>
      </c>
      <c r="VMW186" s="12">
        <f>general_device_image.description</f>
        <v>0</v>
      </c>
      <c r="VMX186" s="12">
        <f>general_device_image.description</f>
        <v>0</v>
      </c>
      <c r="VMY186" s="12">
        <f>general_device_image.description</f>
        <v>0</v>
      </c>
      <c r="VMZ186" s="12">
        <f>general_device_image.description</f>
        <v>0</v>
      </c>
      <c r="VNA186" s="12">
        <f>general_device_image.description</f>
        <v>0</v>
      </c>
      <c r="VNB186" s="12">
        <f>general_device_image.description</f>
        <v>0</v>
      </c>
      <c r="VNC186" s="12">
        <f>general_device_image.description</f>
        <v>0</v>
      </c>
      <c r="VND186" s="12">
        <f>general_device_image.description</f>
        <v>0</v>
      </c>
      <c r="VNE186" s="12">
        <f>general_device_image.description</f>
        <v>0</v>
      </c>
      <c r="VNF186" s="12">
        <f>general_device_image.description</f>
        <v>0</v>
      </c>
      <c r="VNG186" s="12">
        <f>general_device_image.description</f>
        <v>0</v>
      </c>
      <c r="VNH186" s="12">
        <f>general_device_image.description</f>
        <v>0</v>
      </c>
      <c r="VNI186" s="12">
        <f>general_device_image.description</f>
        <v>0</v>
      </c>
      <c r="VNJ186" s="12">
        <f>general_device_image.description</f>
        <v>0</v>
      </c>
      <c r="VNK186" s="12">
        <f>general_device_image.description</f>
        <v>0</v>
      </c>
      <c r="VNL186" s="12">
        <f>general_device_image.description</f>
        <v>0</v>
      </c>
      <c r="VNM186" s="12">
        <f>general_device_image.description</f>
        <v>0</v>
      </c>
      <c r="VNN186" s="12">
        <f>general_device_image.description</f>
        <v>0</v>
      </c>
      <c r="VNO186" s="12">
        <f>general_device_image.description</f>
        <v>0</v>
      </c>
      <c r="VNP186" s="12">
        <f>general_device_image.description</f>
        <v>0</v>
      </c>
      <c r="VNQ186" s="12">
        <f>general_device_image.description</f>
        <v>0</v>
      </c>
      <c r="VNR186" s="12">
        <f>general_device_image.description</f>
        <v>0</v>
      </c>
      <c r="VNS186" s="12">
        <f>general_device_image.description</f>
        <v>0</v>
      </c>
      <c r="VNT186" s="12">
        <f>general_device_image.description</f>
        <v>0</v>
      </c>
      <c r="VNU186" s="12">
        <f>general_device_image.description</f>
        <v>0</v>
      </c>
      <c r="VNV186" s="12">
        <f>general_device_image.description</f>
        <v>0</v>
      </c>
      <c r="VNW186" s="12">
        <f>general_device_image.description</f>
        <v>0</v>
      </c>
      <c r="VNX186" s="12">
        <f>general_device_image.description</f>
        <v>0</v>
      </c>
      <c r="VNY186" s="12">
        <f>general_device_image.description</f>
        <v>0</v>
      </c>
      <c r="VNZ186" s="12">
        <f>general_device_image.description</f>
        <v>0</v>
      </c>
      <c r="VOA186" s="12">
        <f>general_device_image.description</f>
        <v>0</v>
      </c>
      <c r="VOB186" s="12">
        <f>general_device_image.description</f>
        <v>0</v>
      </c>
      <c r="VOC186" s="12">
        <f>general_device_image.description</f>
        <v>0</v>
      </c>
      <c r="VOD186" s="12">
        <f>general_device_image.description</f>
        <v>0</v>
      </c>
      <c r="VOE186" s="12">
        <f>general_device_image.description</f>
        <v>0</v>
      </c>
      <c r="VOF186" s="12">
        <f>general_device_image.description</f>
        <v>0</v>
      </c>
      <c r="VOG186" s="12">
        <f>general_device_image.description</f>
        <v>0</v>
      </c>
      <c r="VOH186" s="12">
        <f>general_device_image.description</f>
        <v>0</v>
      </c>
      <c r="VOI186" s="12">
        <f>general_device_image.description</f>
        <v>0</v>
      </c>
      <c r="VOJ186" s="12">
        <f>general_device_image.description</f>
        <v>0</v>
      </c>
      <c r="VOK186" s="12">
        <f>general_device_image.description</f>
        <v>0</v>
      </c>
      <c r="VOL186" s="12">
        <f>general_device_image.description</f>
        <v>0</v>
      </c>
      <c r="VOM186" s="12">
        <f>general_device_image.description</f>
        <v>0</v>
      </c>
      <c r="VON186" s="12">
        <f>general_device_image.description</f>
        <v>0</v>
      </c>
      <c r="VOO186" s="12">
        <f>general_device_image.description</f>
        <v>0</v>
      </c>
      <c r="VOP186" s="12">
        <f>general_device_image.description</f>
        <v>0</v>
      </c>
      <c r="VOQ186" s="12">
        <f>general_device_image.description</f>
        <v>0</v>
      </c>
      <c r="VOR186" s="12">
        <f>general_device_image.description</f>
        <v>0</v>
      </c>
      <c r="VOS186" s="12">
        <f>general_device_image.description</f>
        <v>0</v>
      </c>
      <c r="VOT186" s="12">
        <f>general_device_image.description</f>
        <v>0</v>
      </c>
      <c r="VOU186" s="12">
        <f>general_device_image.description</f>
        <v>0</v>
      </c>
      <c r="VOV186" s="12">
        <f>general_device_image.description</f>
        <v>0</v>
      </c>
      <c r="VOW186" s="12">
        <f>general_device_image.description</f>
        <v>0</v>
      </c>
      <c r="VOX186" s="12">
        <f>general_device_image.description</f>
        <v>0</v>
      </c>
      <c r="VOY186" s="12">
        <f>general_device_image.description</f>
        <v>0</v>
      </c>
      <c r="VOZ186" s="12">
        <f>general_device_image.description</f>
        <v>0</v>
      </c>
      <c r="VPA186" s="12">
        <f>general_device_image.description</f>
        <v>0</v>
      </c>
      <c r="VPB186" s="12">
        <f>general_device_image.description</f>
        <v>0</v>
      </c>
      <c r="VPC186" s="12">
        <f>general_device_image.description</f>
        <v>0</v>
      </c>
      <c r="VPD186" s="12">
        <f>general_device_image.description</f>
        <v>0</v>
      </c>
      <c r="VPE186" s="12">
        <f>general_device_image.description</f>
        <v>0</v>
      </c>
      <c r="VPF186" s="12">
        <f>general_device_image.description</f>
        <v>0</v>
      </c>
      <c r="VPG186" s="12">
        <f>general_device_image.description</f>
        <v>0</v>
      </c>
      <c r="VPH186" s="12">
        <f>general_device_image.description</f>
        <v>0</v>
      </c>
      <c r="VPI186" s="12">
        <f>general_device_image.description</f>
        <v>0</v>
      </c>
      <c r="VPJ186" s="12">
        <f>general_device_image.description</f>
        <v>0</v>
      </c>
      <c r="VPK186" s="12">
        <f>general_device_image.description</f>
        <v>0</v>
      </c>
      <c r="VPL186" s="12">
        <f>general_device_image.description</f>
        <v>0</v>
      </c>
      <c r="VPM186" s="12">
        <f>general_device_image.description</f>
        <v>0</v>
      </c>
      <c r="VPN186" s="12">
        <f>general_device_image.description</f>
        <v>0</v>
      </c>
      <c r="VPO186" s="12">
        <f>general_device_image.description</f>
        <v>0</v>
      </c>
      <c r="VPP186" s="12">
        <f>general_device_image.description</f>
        <v>0</v>
      </c>
      <c r="VPQ186" s="12">
        <f>general_device_image.description</f>
        <v>0</v>
      </c>
      <c r="VPR186" s="12">
        <f>general_device_image.description</f>
        <v>0</v>
      </c>
      <c r="VPS186" s="12">
        <f>general_device_image.description</f>
        <v>0</v>
      </c>
      <c r="VPT186" s="12">
        <f>general_device_image.description</f>
        <v>0</v>
      </c>
      <c r="VPU186" s="12">
        <f>general_device_image.description</f>
        <v>0</v>
      </c>
      <c r="VPV186" s="12">
        <f>general_device_image.description</f>
        <v>0</v>
      </c>
      <c r="VPW186" s="12">
        <f>general_device_image.description</f>
        <v>0</v>
      </c>
      <c r="VPX186" s="12">
        <f>general_device_image.description</f>
        <v>0</v>
      </c>
      <c r="VPY186" s="12">
        <f>general_device_image.description</f>
        <v>0</v>
      </c>
      <c r="VPZ186" s="12">
        <f>general_device_image.description</f>
        <v>0</v>
      </c>
      <c r="VQA186" s="12">
        <f>general_device_image.description</f>
        <v>0</v>
      </c>
      <c r="VQB186" s="12">
        <f>general_device_image.description</f>
        <v>0</v>
      </c>
      <c r="VQC186" s="12">
        <f>general_device_image.description</f>
        <v>0</v>
      </c>
      <c r="VQD186" s="12">
        <f>general_device_image.description</f>
        <v>0</v>
      </c>
      <c r="VQE186" s="12">
        <f>general_device_image.description</f>
        <v>0</v>
      </c>
      <c r="VQF186" s="12">
        <f>general_device_image.description</f>
        <v>0</v>
      </c>
      <c r="VQG186" s="12">
        <f>general_device_image.description</f>
        <v>0</v>
      </c>
      <c r="VQH186" s="12">
        <f>general_device_image.description</f>
        <v>0</v>
      </c>
      <c r="VQI186" s="12">
        <f>general_device_image.description</f>
        <v>0</v>
      </c>
      <c r="VQJ186" s="12">
        <f>general_device_image.description</f>
        <v>0</v>
      </c>
      <c r="VQK186" s="12">
        <f>general_device_image.description</f>
        <v>0</v>
      </c>
      <c r="VQL186" s="12">
        <f>general_device_image.description</f>
        <v>0</v>
      </c>
      <c r="VQM186" s="12">
        <f>general_device_image.description</f>
        <v>0</v>
      </c>
      <c r="VQN186" s="12">
        <f>general_device_image.description</f>
        <v>0</v>
      </c>
      <c r="VQO186" s="12">
        <f>general_device_image.description</f>
        <v>0</v>
      </c>
      <c r="VQP186" s="12">
        <f>general_device_image.description</f>
        <v>0</v>
      </c>
      <c r="VQQ186" s="12">
        <f>general_device_image.description</f>
        <v>0</v>
      </c>
      <c r="VQR186" s="12">
        <f>general_device_image.description</f>
        <v>0</v>
      </c>
      <c r="VQS186" s="12">
        <f>general_device_image.description</f>
        <v>0</v>
      </c>
      <c r="VQT186" s="12">
        <f>general_device_image.description</f>
        <v>0</v>
      </c>
      <c r="VQU186" s="12">
        <f>general_device_image.description</f>
        <v>0</v>
      </c>
      <c r="VQV186" s="12">
        <f>general_device_image.description</f>
        <v>0</v>
      </c>
      <c r="VQW186" s="12">
        <f>general_device_image.description</f>
        <v>0</v>
      </c>
      <c r="VQX186" s="12">
        <f>general_device_image.description</f>
        <v>0</v>
      </c>
      <c r="VQY186" s="12">
        <f>general_device_image.description</f>
        <v>0</v>
      </c>
      <c r="VQZ186" s="12">
        <f>general_device_image.description</f>
        <v>0</v>
      </c>
      <c r="VRA186" s="12">
        <f>general_device_image.description</f>
        <v>0</v>
      </c>
      <c r="VRB186" s="12">
        <f>general_device_image.description</f>
        <v>0</v>
      </c>
      <c r="VRC186" s="12">
        <f>general_device_image.description</f>
        <v>0</v>
      </c>
      <c r="VRD186" s="12">
        <f>general_device_image.description</f>
        <v>0</v>
      </c>
      <c r="VRE186" s="12">
        <f>general_device_image.description</f>
        <v>0</v>
      </c>
      <c r="VRF186" s="12">
        <f>general_device_image.description</f>
        <v>0</v>
      </c>
      <c r="VRG186" s="12">
        <f>general_device_image.description</f>
        <v>0</v>
      </c>
      <c r="VRH186" s="12">
        <f>general_device_image.description</f>
        <v>0</v>
      </c>
      <c r="VRI186" s="12">
        <f>general_device_image.description</f>
        <v>0</v>
      </c>
      <c r="VRJ186" s="12">
        <f>general_device_image.description</f>
        <v>0</v>
      </c>
      <c r="VRK186" s="12">
        <f>general_device_image.description</f>
        <v>0</v>
      </c>
      <c r="VRL186" s="12">
        <f>general_device_image.description</f>
        <v>0</v>
      </c>
      <c r="VRM186" s="12">
        <f>general_device_image.description</f>
        <v>0</v>
      </c>
      <c r="VRN186" s="12">
        <f>general_device_image.description</f>
        <v>0</v>
      </c>
      <c r="VRO186" s="12">
        <f>general_device_image.description</f>
        <v>0</v>
      </c>
      <c r="VRP186" s="12">
        <f>general_device_image.description</f>
        <v>0</v>
      </c>
      <c r="VRQ186" s="12">
        <f>general_device_image.description</f>
        <v>0</v>
      </c>
      <c r="VRR186" s="12">
        <f>general_device_image.description</f>
        <v>0</v>
      </c>
      <c r="VRS186" s="12">
        <f>general_device_image.description</f>
        <v>0</v>
      </c>
      <c r="VRT186" s="12">
        <f>general_device_image.description</f>
        <v>0</v>
      </c>
      <c r="VRU186" s="12">
        <f>general_device_image.description</f>
        <v>0</v>
      </c>
      <c r="VRV186" s="12">
        <f>general_device_image.description</f>
        <v>0</v>
      </c>
      <c r="VRW186" s="12">
        <f>general_device_image.description</f>
        <v>0</v>
      </c>
      <c r="VRX186" s="12">
        <f>general_device_image.description</f>
        <v>0</v>
      </c>
      <c r="VRY186" s="12">
        <f>general_device_image.description</f>
        <v>0</v>
      </c>
      <c r="VRZ186" s="12">
        <f>general_device_image.description</f>
        <v>0</v>
      </c>
      <c r="VSA186" s="12">
        <f>general_device_image.description</f>
        <v>0</v>
      </c>
      <c r="VSB186" s="12">
        <f>general_device_image.description</f>
        <v>0</v>
      </c>
      <c r="VSC186" s="12">
        <f>general_device_image.description</f>
        <v>0</v>
      </c>
      <c r="VSD186" s="12">
        <f>general_device_image.description</f>
        <v>0</v>
      </c>
      <c r="VSE186" s="12">
        <f>general_device_image.description</f>
        <v>0</v>
      </c>
      <c r="VSF186" s="12">
        <f>general_device_image.description</f>
        <v>0</v>
      </c>
      <c r="VSG186" s="12">
        <f>general_device_image.description</f>
        <v>0</v>
      </c>
      <c r="VSH186" s="12">
        <f>general_device_image.description</f>
        <v>0</v>
      </c>
      <c r="VSI186" s="12">
        <f>general_device_image.description</f>
        <v>0</v>
      </c>
      <c r="VSJ186" s="12">
        <f>general_device_image.description</f>
        <v>0</v>
      </c>
      <c r="VSK186" s="12">
        <f>general_device_image.description</f>
        <v>0</v>
      </c>
      <c r="VSL186" s="12">
        <f>general_device_image.description</f>
        <v>0</v>
      </c>
      <c r="VSM186" s="12">
        <f>general_device_image.description</f>
        <v>0</v>
      </c>
      <c r="VSN186" s="12">
        <f>general_device_image.description</f>
        <v>0</v>
      </c>
      <c r="VSO186" s="12">
        <f>general_device_image.description</f>
        <v>0</v>
      </c>
      <c r="VSP186" s="12">
        <f>general_device_image.description</f>
        <v>0</v>
      </c>
      <c r="VSQ186" s="12">
        <f>general_device_image.description</f>
        <v>0</v>
      </c>
      <c r="VSR186" s="12">
        <f>general_device_image.description</f>
        <v>0</v>
      </c>
      <c r="VSS186" s="12">
        <f>general_device_image.description</f>
        <v>0</v>
      </c>
      <c r="VST186" s="12">
        <f>general_device_image.description</f>
        <v>0</v>
      </c>
      <c r="VSU186" s="12">
        <f>general_device_image.description</f>
        <v>0</v>
      </c>
      <c r="VSV186" s="12">
        <f>general_device_image.description</f>
        <v>0</v>
      </c>
      <c r="VSW186" s="12">
        <f>general_device_image.description</f>
        <v>0</v>
      </c>
      <c r="VSX186" s="12">
        <f>general_device_image.description</f>
        <v>0</v>
      </c>
      <c r="VSY186" s="12">
        <f>general_device_image.description</f>
        <v>0</v>
      </c>
      <c r="VSZ186" s="12">
        <f>general_device_image.description</f>
        <v>0</v>
      </c>
      <c r="VTA186" s="12">
        <f>general_device_image.description</f>
        <v>0</v>
      </c>
      <c r="VTB186" s="12">
        <f>general_device_image.description</f>
        <v>0</v>
      </c>
      <c r="VTC186" s="12">
        <f>general_device_image.description</f>
        <v>0</v>
      </c>
      <c r="VTD186" s="12">
        <f>general_device_image.description</f>
        <v>0</v>
      </c>
      <c r="VTE186" s="12">
        <f>general_device_image.description</f>
        <v>0</v>
      </c>
      <c r="VTF186" s="12">
        <f>general_device_image.description</f>
        <v>0</v>
      </c>
      <c r="VTG186" s="12">
        <f>general_device_image.description</f>
        <v>0</v>
      </c>
      <c r="VTH186" s="12">
        <f>general_device_image.description</f>
        <v>0</v>
      </c>
      <c r="VTI186" s="12">
        <f>general_device_image.description</f>
        <v>0</v>
      </c>
      <c r="VTJ186" s="12">
        <f>general_device_image.description</f>
        <v>0</v>
      </c>
      <c r="VTK186" s="12">
        <f>general_device_image.description</f>
        <v>0</v>
      </c>
      <c r="VTL186" s="12">
        <f>general_device_image.description</f>
        <v>0</v>
      </c>
      <c r="VTM186" s="12">
        <f>general_device_image.description</f>
        <v>0</v>
      </c>
      <c r="VTN186" s="12">
        <f>general_device_image.description</f>
        <v>0</v>
      </c>
      <c r="VTO186" s="12">
        <f>general_device_image.description</f>
        <v>0</v>
      </c>
      <c r="VTP186" s="12">
        <f>general_device_image.description</f>
        <v>0</v>
      </c>
      <c r="VTQ186" s="12">
        <f>general_device_image.description</f>
        <v>0</v>
      </c>
      <c r="VTR186" s="12">
        <f>general_device_image.description</f>
        <v>0</v>
      </c>
      <c r="VTS186" s="12">
        <f>general_device_image.description</f>
        <v>0</v>
      </c>
      <c r="VTT186" s="12">
        <f>general_device_image.description</f>
        <v>0</v>
      </c>
      <c r="VTU186" s="12">
        <f>general_device_image.description</f>
        <v>0</v>
      </c>
      <c r="VTV186" s="12">
        <f>general_device_image.description</f>
        <v>0</v>
      </c>
      <c r="VTW186" s="12">
        <f>general_device_image.description</f>
        <v>0</v>
      </c>
      <c r="VTX186" s="12">
        <f>general_device_image.description</f>
        <v>0</v>
      </c>
      <c r="VTY186" s="12">
        <f>general_device_image.description</f>
        <v>0</v>
      </c>
      <c r="VTZ186" s="12">
        <f>general_device_image.description</f>
        <v>0</v>
      </c>
      <c r="VUA186" s="12">
        <f>general_device_image.description</f>
        <v>0</v>
      </c>
      <c r="VUB186" s="12">
        <f>general_device_image.description</f>
        <v>0</v>
      </c>
      <c r="VUC186" s="12">
        <f>general_device_image.description</f>
        <v>0</v>
      </c>
      <c r="VUD186" s="12">
        <f>general_device_image.description</f>
        <v>0</v>
      </c>
      <c r="VUE186" s="12">
        <f>general_device_image.description</f>
        <v>0</v>
      </c>
      <c r="VUF186" s="12">
        <f>general_device_image.description</f>
        <v>0</v>
      </c>
      <c r="VUG186" s="12">
        <f>general_device_image.description</f>
        <v>0</v>
      </c>
      <c r="VUH186" s="12">
        <f>general_device_image.description</f>
        <v>0</v>
      </c>
      <c r="VUI186" s="12">
        <f>general_device_image.description</f>
        <v>0</v>
      </c>
      <c r="VUJ186" s="12">
        <f>general_device_image.description</f>
        <v>0</v>
      </c>
      <c r="VUK186" s="12">
        <f>general_device_image.description</f>
        <v>0</v>
      </c>
      <c r="VUL186" s="12">
        <f>general_device_image.description</f>
        <v>0</v>
      </c>
      <c r="VUM186" s="12">
        <f>general_device_image.description</f>
        <v>0</v>
      </c>
      <c r="VUN186" s="12">
        <f>general_device_image.description</f>
        <v>0</v>
      </c>
      <c r="VUO186" s="12">
        <f>general_device_image.description</f>
        <v>0</v>
      </c>
      <c r="VUP186" s="12">
        <f>general_device_image.description</f>
        <v>0</v>
      </c>
      <c r="VUQ186" s="12">
        <f>general_device_image.description</f>
        <v>0</v>
      </c>
      <c r="VUR186" s="12">
        <f>general_device_image.description</f>
        <v>0</v>
      </c>
      <c r="VUS186" s="12">
        <f>general_device_image.description</f>
        <v>0</v>
      </c>
      <c r="VUT186" s="12">
        <f>general_device_image.description</f>
        <v>0</v>
      </c>
      <c r="VUU186" s="12">
        <f>general_device_image.description</f>
        <v>0</v>
      </c>
      <c r="VUV186" s="12">
        <f>general_device_image.description</f>
        <v>0</v>
      </c>
      <c r="VUW186" s="12">
        <f>general_device_image.description</f>
        <v>0</v>
      </c>
      <c r="VUX186" s="12">
        <f>general_device_image.description</f>
        <v>0</v>
      </c>
      <c r="VUY186" s="12">
        <f>general_device_image.description</f>
        <v>0</v>
      </c>
      <c r="VUZ186" s="12">
        <f>general_device_image.description</f>
        <v>0</v>
      </c>
      <c r="VVA186" s="12">
        <f>general_device_image.description</f>
        <v>0</v>
      </c>
      <c r="VVB186" s="12">
        <f>general_device_image.description</f>
        <v>0</v>
      </c>
      <c r="VVC186" s="12">
        <f>general_device_image.description</f>
        <v>0</v>
      </c>
      <c r="VVD186" s="12">
        <f>general_device_image.description</f>
        <v>0</v>
      </c>
      <c r="VVE186" s="12">
        <f>general_device_image.description</f>
        <v>0</v>
      </c>
      <c r="VVF186" s="12">
        <f>general_device_image.description</f>
        <v>0</v>
      </c>
      <c r="VVG186" s="12">
        <f>general_device_image.description</f>
        <v>0</v>
      </c>
      <c r="VVH186" s="12">
        <f>general_device_image.description</f>
        <v>0</v>
      </c>
      <c r="VVI186" s="12">
        <f>general_device_image.description</f>
        <v>0</v>
      </c>
      <c r="VVJ186" s="12">
        <f>general_device_image.description</f>
        <v>0</v>
      </c>
      <c r="VVK186" s="12">
        <f>general_device_image.description</f>
        <v>0</v>
      </c>
      <c r="VVL186" s="12">
        <f>general_device_image.description</f>
        <v>0</v>
      </c>
      <c r="VVM186" s="12">
        <f>general_device_image.description</f>
        <v>0</v>
      </c>
      <c r="VVN186" s="12">
        <f>general_device_image.description</f>
        <v>0</v>
      </c>
      <c r="VVO186" s="12">
        <f>general_device_image.description</f>
        <v>0</v>
      </c>
      <c r="VVP186" s="12">
        <f>general_device_image.description</f>
        <v>0</v>
      </c>
      <c r="VVQ186" s="12">
        <f>general_device_image.description</f>
        <v>0</v>
      </c>
      <c r="VVR186" s="12">
        <f>general_device_image.description</f>
        <v>0</v>
      </c>
      <c r="VVS186" s="12">
        <f>general_device_image.description</f>
        <v>0</v>
      </c>
      <c r="VVT186" s="12">
        <f>general_device_image.description</f>
        <v>0</v>
      </c>
      <c r="VVU186" s="12">
        <f>general_device_image.description</f>
        <v>0</v>
      </c>
      <c r="VVV186" s="12">
        <f>general_device_image.description</f>
        <v>0</v>
      </c>
      <c r="VVW186" s="12">
        <f>general_device_image.description</f>
        <v>0</v>
      </c>
      <c r="VVX186" s="12">
        <f>general_device_image.description</f>
        <v>0</v>
      </c>
      <c r="VVY186" s="12">
        <f>general_device_image.description</f>
        <v>0</v>
      </c>
      <c r="VVZ186" s="12">
        <f>general_device_image.description</f>
        <v>0</v>
      </c>
      <c r="VWA186" s="12">
        <f>general_device_image.description</f>
        <v>0</v>
      </c>
      <c r="VWB186" s="12">
        <f>general_device_image.description</f>
        <v>0</v>
      </c>
      <c r="VWC186" s="12">
        <f>general_device_image.description</f>
        <v>0</v>
      </c>
      <c r="VWD186" s="12">
        <f>general_device_image.description</f>
        <v>0</v>
      </c>
      <c r="VWE186" s="12">
        <f>general_device_image.description</f>
        <v>0</v>
      </c>
      <c r="VWF186" s="12">
        <f>general_device_image.description</f>
        <v>0</v>
      </c>
      <c r="VWG186" s="12">
        <f>general_device_image.description</f>
        <v>0</v>
      </c>
      <c r="VWH186" s="12">
        <f>general_device_image.description</f>
        <v>0</v>
      </c>
      <c r="VWI186" s="12">
        <f>general_device_image.description</f>
        <v>0</v>
      </c>
      <c r="VWJ186" s="12">
        <f>general_device_image.description</f>
        <v>0</v>
      </c>
      <c r="VWK186" s="12">
        <f>general_device_image.description</f>
        <v>0</v>
      </c>
      <c r="VWL186" s="12">
        <f>general_device_image.description</f>
        <v>0</v>
      </c>
      <c r="VWM186" s="12">
        <f>general_device_image.description</f>
        <v>0</v>
      </c>
      <c r="VWN186" s="12">
        <f>general_device_image.description</f>
        <v>0</v>
      </c>
      <c r="VWO186" s="12">
        <f>general_device_image.description</f>
        <v>0</v>
      </c>
      <c r="VWP186" s="12">
        <f>general_device_image.description</f>
        <v>0</v>
      </c>
      <c r="VWQ186" s="12">
        <f>general_device_image.description</f>
        <v>0</v>
      </c>
      <c r="VWR186" s="12">
        <f>general_device_image.description</f>
        <v>0</v>
      </c>
      <c r="VWS186" s="12">
        <f>general_device_image.description</f>
        <v>0</v>
      </c>
      <c r="VWT186" s="12">
        <f>general_device_image.description</f>
        <v>0</v>
      </c>
      <c r="VWU186" s="12">
        <f>general_device_image.description</f>
        <v>0</v>
      </c>
      <c r="VWV186" s="12">
        <f>general_device_image.description</f>
        <v>0</v>
      </c>
      <c r="VWW186" s="12">
        <f>general_device_image.description</f>
        <v>0</v>
      </c>
      <c r="VWX186" s="12">
        <f>general_device_image.description</f>
        <v>0</v>
      </c>
      <c r="VWY186" s="12">
        <f>general_device_image.description</f>
        <v>0</v>
      </c>
      <c r="VWZ186" s="12">
        <f>general_device_image.description</f>
        <v>0</v>
      </c>
      <c r="VXA186" s="12">
        <f>general_device_image.description</f>
        <v>0</v>
      </c>
      <c r="VXB186" s="12">
        <f>general_device_image.description</f>
        <v>0</v>
      </c>
      <c r="VXC186" s="12">
        <f>general_device_image.description</f>
        <v>0</v>
      </c>
      <c r="VXD186" s="12">
        <f>general_device_image.description</f>
        <v>0</v>
      </c>
      <c r="VXE186" s="12">
        <f>general_device_image.description</f>
        <v>0</v>
      </c>
      <c r="VXF186" s="12">
        <f>general_device_image.description</f>
        <v>0</v>
      </c>
      <c r="VXG186" s="12">
        <f>general_device_image.description</f>
        <v>0</v>
      </c>
      <c r="VXH186" s="12">
        <f>general_device_image.description</f>
        <v>0</v>
      </c>
      <c r="VXI186" s="12">
        <f>general_device_image.description</f>
        <v>0</v>
      </c>
      <c r="VXJ186" s="12">
        <f>general_device_image.description</f>
        <v>0</v>
      </c>
      <c r="VXK186" s="12">
        <f>general_device_image.description</f>
        <v>0</v>
      </c>
      <c r="VXL186" s="12">
        <f>general_device_image.description</f>
        <v>0</v>
      </c>
      <c r="VXM186" s="12">
        <f>general_device_image.description</f>
        <v>0</v>
      </c>
      <c r="VXN186" s="12">
        <f>general_device_image.description</f>
        <v>0</v>
      </c>
      <c r="VXO186" s="12">
        <f>general_device_image.description</f>
        <v>0</v>
      </c>
      <c r="VXP186" s="12">
        <f>general_device_image.description</f>
        <v>0</v>
      </c>
      <c r="VXQ186" s="12">
        <f>general_device_image.description</f>
        <v>0</v>
      </c>
      <c r="VXR186" s="12">
        <f>general_device_image.description</f>
        <v>0</v>
      </c>
      <c r="VXS186" s="12">
        <f>general_device_image.description</f>
        <v>0</v>
      </c>
      <c r="VXT186" s="12">
        <f>general_device_image.description</f>
        <v>0</v>
      </c>
      <c r="VXU186" s="12">
        <f>general_device_image.description</f>
        <v>0</v>
      </c>
      <c r="VXV186" s="12">
        <f>general_device_image.description</f>
        <v>0</v>
      </c>
      <c r="VXW186" s="12">
        <f>general_device_image.description</f>
        <v>0</v>
      </c>
      <c r="VXX186" s="12">
        <f>general_device_image.description</f>
        <v>0</v>
      </c>
      <c r="VXY186" s="12">
        <f>general_device_image.description</f>
        <v>0</v>
      </c>
      <c r="VXZ186" s="12">
        <f>general_device_image.description</f>
        <v>0</v>
      </c>
      <c r="VYA186" s="12">
        <f>general_device_image.description</f>
        <v>0</v>
      </c>
      <c r="VYB186" s="12">
        <f>general_device_image.description</f>
        <v>0</v>
      </c>
      <c r="VYC186" s="12">
        <f>general_device_image.description</f>
        <v>0</v>
      </c>
      <c r="VYD186" s="12">
        <f>general_device_image.description</f>
        <v>0</v>
      </c>
      <c r="VYE186" s="12">
        <f>general_device_image.description</f>
        <v>0</v>
      </c>
      <c r="VYF186" s="12">
        <f>general_device_image.description</f>
        <v>0</v>
      </c>
      <c r="VYG186" s="12">
        <f>general_device_image.description</f>
        <v>0</v>
      </c>
      <c r="VYH186" s="12">
        <f>general_device_image.description</f>
        <v>0</v>
      </c>
      <c r="VYI186" s="12">
        <f>general_device_image.description</f>
        <v>0</v>
      </c>
      <c r="VYJ186" s="12">
        <f>general_device_image.description</f>
        <v>0</v>
      </c>
      <c r="VYK186" s="12">
        <f>general_device_image.description</f>
        <v>0</v>
      </c>
      <c r="VYL186" s="12">
        <f>general_device_image.description</f>
        <v>0</v>
      </c>
      <c r="VYM186" s="12">
        <f>general_device_image.description</f>
        <v>0</v>
      </c>
      <c r="VYN186" s="12">
        <f>general_device_image.description</f>
        <v>0</v>
      </c>
      <c r="VYO186" s="12">
        <f>general_device_image.description</f>
        <v>0</v>
      </c>
      <c r="VYP186" s="12">
        <f>general_device_image.description</f>
        <v>0</v>
      </c>
      <c r="VYQ186" s="12">
        <f>general_device_image.description</f>
        <v>0</v>
      </c>
      <c r="VYR186" s="12">
        <f>general_device_image.description</f>
        <v>0</v>
      </c>
      <c r="VYS186" s="12">
        <f>general_device_image.description</f>
        <v>0</v>
      </c>
      <c r="VYT186" s="12">
        <f>general_device_image.description</f>
        <v>0</v>
      </c>
      <c r="VYU186" s="12">
        <f>general_device_image.description</f>
        <v>0</v>
      </c>
      <c r="VYV186" s="12">
        <f>general_device_image.description</f>
        <v>0</v>
      </c>
      <c r="VYW186" s="12">
        <f>general_device_image.description</f>
        <v>0</v>
      </c>
      <c r="VYX186" s="12">
        <f>general_device_image.description</f>
        <v>0</v>
      </c>
      <c r="VYY186" s="12">
        <f>general_device_image.description</f>
        <v>0</v>
      </c>
      <c r="VYZ186" s="12">
        <f>general_device_image.description</f>
        <v>0</v>
      </c>
      <c r="VZA186" s="12">
        <f>general_device_image.description</f>
        <v>0</v>
      </c>
      <c r="VZB186" s="12">
        <f>general_device_image.description</f>
        <v>0</v>
      </c>
      <c r="VZC186" s="12">
        <f>general_device_image.description</f>
        <v>0</v>
      </c>
      <c r="VZD186" s="12">
        <f>general_device_image.description</f>
        <v>0</v>
      </c>
      <c r="VZE186" s="12">
        <f>general_device_image.description</f>
        <v>0</v>
      </c>
      <c r="VZF186" s="12">
        <f>general_device_image.description</f>
        <v>0</v>
      </c>
      <c r="VZG186" s="12">
        <f>general_device_image.description</f>
        <v>0</v>
      </c>
      <c r="VZH186" s="12">
        <f>general_device_image.description</f>
        <v>0</v>
      </c>
      <c r="VZI186" s="12">
        <f>general_device_image.description</f>
        <v>0</v>
      </c>
      <c r="VZJ186" s="12">
        <f>general_device_image.description</f>
        <v>0</v>
      </c>
      <c r="VZK186" s="12">
        <f>general_device_image.description</f>
        <v>0</v>
      </c>
      <c r="VZL186" s="12">
        <f>general_device_image.description</f>
        <v>0</v>
      </c>
      <c r="VZM186" s="12">
        <f>general_device_image.description</f>
        <v>0</v>
      </c>
      <c r="VZN186" s="12">
        <f>general_device_image.description</f>
        <v>0</v>
      </c>
      <c r="VZO186" s="12">
        <f>general_device_image.description</f>
        <v>0</v>
      </c>
      <c r="VZP186" s="12">
        <f>general_device_image.description</f>
        <v>0</v>
      </c>
      <c r="VZQ186" s="12">
        <f>general_device_image.description</f>
        <v>0</v>
      </c>
      <c r="VZR186" s="12">
        <f>general_device_image.description</f>
        <v>0</v>
      </c>
      <c r="VZS186" s="12">
        <f>general_device_image.description</f>
        <v>0</v>
      </c>
      <c r="VZT186" s="12">
        <f>general_device_image.description</f>
        <v>0</v>
      </c>
      <c r="VZU186" s="12">
        <f>general_device_image.description</f>
        <v>0</v>
      </c>
      <c r="VZV186" s="12">
        <f>general_device_image.description</f>
        <v>0</v>
      </c>
      <c r="VZW186" s="12">
        <f>general_device_image.description</f>
        <v>0</v>
      </c>
      <c r="VZX186" s="12">
        <f>general_device_image.description</f>
        <v>0</v>
      </c>
      <c r="VZY186" s="12">
        <f>general_device_image.description</f>
        <v>0</v>
      </c>
      <c r="VZZ186" s="12">
        <f>general_device_image.description</f>
        <v>0</v>
      </c>
      <c r="WAA186" s="12">
        <f>general_device_image.description</f>
        <v>0</v>
      </c>
      <c r="WAB186" s="12">
        <f>general_device_image.description</f>
        <v>0</v>
      </c>
      <c r="WAC186" s="12">
        <f>general_device_image.description</f>
        <v>0</v>
      </c>
      <c r="WAD186" s="12">
        <f>general_device_image.description</f>
        <v>0</v>
      </c>
      <c r="WAE186" s="12">
        <f>general_device_image.description</f>
        <v>0</v>
      </c>
      <c r="WAF186" s="12">
        <f>general_device_image.description</f>
        <v>0</v>
      </c>
      <c r="WAG186" s="12">
        <f>general_device_image.description</f>
        <v>0</v>
      </c>
      <c r="WAH186" s="12">
        <f>general_device_image.description</f>
        <v>0</v>
      </c>
      <c r="WAI186" s="12">
        <f>general_device_image.description</f>
        <v>0</v>
      </c>
      <c r="WAJ186" s="12">
        <f>general_device_image.description</f>
        <v>0</v>
      </c>
      <c r="WAK186" s="12">
        <f>general_device_image.description</f>
        <v>0</v>
      </c>
      <c r="WAL186" s="12">
        <f>general_device_image.description</f>
        <v>0</v>
      </c>
      <c r="WAM186" s="12">
        <f>general_device_image.description</f>
        <v>0</v>
      </c>
      <c r="WAN186" s="12">
        <f>general_device_image.description</f>
        <v>0</v>
      </c>
      <c r="WAO186" s="12">
        <f>general_device_image.description</f>
        <v>0</v>
      </c>
      <c r="WAP186" s="12">
        <f>general_device_image.description</f>
        <v>0</v>
      </c>
      <c r="WAQ186" s="12">
        <f>general_device_image.description</f>
        <v>0</v>
      </c>
      <c r="WAR186" s="12">
        <f>general_device_image.description</f>
        <v>0</v>
      </c>
      <c r="WAS186" s="12">
        <f>general_device_image.description</f>
        <v>0</v>
      </c>
      <c r="WAT186" s="12">
        <f>general_device_image.description</f>
        <v>0</v>
      </c>
      <c r="WAU186" s="12">
        <f>general_device_image.description</f>
        <v>0</v>
      </c>
      <c r="WAV186" s="12">
        <f>general_device_image.description</f>
        <v>0</v>
      </c>
      <c r="WAW186" s="12">
        <f>general_device_image.description</f>
        <v>0</v>
      </c>
      <c r="WAX186" s="12">
        <f>general_device_image.description</f>
        <v>0</v>
      </c>
      <c r="WAY186" s="12">
        <f>general_device_image.description</f>
        <v>0</v>
      </c>
      <c r="WAZ186" s="12">
        <f>general_device_image.description</f>
        <v>0</v>
      </c>
      <c r="WBA186" s="12">
        <f>general_device_image.description</f>
        <v>0</v>
      </c>
      <c r="WBB186" s="12">
        <f>general_device_image.description</f>
        <v>0</v>
      </c>
      <c r="WBC186" s="12">
        <f>general_device_image.description</f>
        <v>0</v>
      </c>
      <c r="WBD186" s="12">
        <f>general_device_image.description</f>
        <v>0</v>
      </c>
      <c r="WBE186" s="12">
        <f>general_device_image.description</f>
        <v>0</v>
      </c>
      <c r="WBF186" s="12">
        <f>general_device_image.description</f>
        <v>0</v>
      </c>
      <c r="WBG186" s="12">
        <f>general_device_image.description</f>
        <v>0</v>
      </c>
      <c r="WBH186" s="12">
        <f>general_device_image.description</f>
        <v>0</v>
      </c>
      <c r="WBI186" s="12">
        <f>general_device_image.description</f>
        <v>0</v>
      </c>
      <c r="WBJ186" s="12">
        <f>general_device_image.description</f>
        <v>0</v>
      </c>
      <c r="WBK186" s="12">
        <f>general_device_image.description</f>
        <v>0</v>
      </c>
      <c r="WBL186" s="12">
        <f>general_device_image.description</f>
        <v>0</v>
      </c>
      <c r="WBM186" s="12">
        <f>general_device_image.description</f>
        <v>0</v>
      </c>
      <c r="WBN186" s="12">
        <f>general_device_image.description</f>
        <v>0</v>
      </c>
      <c r="WBO186" s="12">
        <f>general_device_image.description</f>
        <v>0</v>
      </c>
      <c r="WBP186" s="12">
        <f>general_device_image.description</f>
        <v>0</v>
      </c>
      <c r="WBQ186" s="12">
        <f>general_device_image.description</f>
        <v>0</v>
      </c>
      <c r="WBR186" s="12">
        <f>general_device_image.description</f>
        <v>0</v>
      </c>
      <c r="WBS186" s="12">
        <f>general_device_image.description</f>
        <v>0</v>
      </c>
      <c r="WBT186" s="12">
        <f>general_device_image.description</f>
        <v>0</v>
      </c>
      <c r="WBU186" s="12">
        <f>general_device_image.description</f>
        <v>0</v>
      </c>
      <c r="WBV186" s="12">
        <f>general_device_image.description</f>
        <v>0</v>
      </c>
      <c r="WBW186" s="12">
        <f>general_device_image.description</f>
        <v>0</v>
      </c>
      <c r="WBX186" s="12">
        <f>general_device_image.description</f>
        <v>0</v>
      </c>
      <c r="WBY186" s="12">
        <f>general_device_image.description</f>
        <v>0</v>
      </c>
      <c r="WBZ186" s="12">
        <f>general_device_image.description</f>
        <v>0</v>
      </c>
      <c r="WCA186" s="12">
        <f>general_device_image.description</f>
        <v>0</v>
      </c>
      <c r="WCB186" s="12">
        <f>general_device_image.description</f>
        <v>0</v>
      </c>
      <c r="WCC186" s="12">
        <f>general_device_image.description</f>
        <v>0</v>
      </c>
      <c r="WCD186" s="12">
        <f>general_device_image.description</f>
        <v>0</v>
      </c>
      <c r="WCE186" s="12">
        <f>general_device_image.description</f>
        <v>0</v>
      </c>
      <c r="WCF186" s="12">
        <f>general_device_image.description</f>
        <v>0</v>
      </c>
      <c r="WCG186" s="12">
        <f>general_device_image.description</f>
        <v>0</v>
      </c>
      <c r="WCH186" s="12">
        <f>general_device_image.description</f>
        <v>0</v>
      </c>
      <c r="WCI186" s="12">
        <f>general_device_image.description</f>
        <v>0</v>
      </c>
      <c r="WCJ186" s="12">
        <f>general_device_image.description</f>
        <v>0</v>
      </c>
      <c r="WCK186" s="12">
        <f>general_device_image.description</f>
        <v>0</v>
      </c>
      <c r="WCL186" s="12">
        <f>general_device_image.description</f>
        <v>0</v>
      </c>
      <c r="WCM186" s="12">
        <f>general_device_image.description</f>
        <v>0</v>
      </c>
      <c r="WCN186" s="12">
        <f>general_device_image.description</f>
        <v>0</v>
      </c>
      <c r="WCO186" s="12">
        <f>general_device_image.description</f>
        <v>0</v>
      </c>
      <c r="WCP186" s="12">
        <f>general_device_image.description</f>
        <v>0</v>
      </c>
      <c r="WCQ186" s="12">
        <f>general_device_image.description</f>
        <v>0</v>
      </c>
      <c r="WCR186" s="12">
        <f>general_device_image.description</f>
        <v>0</v>
      </c>
      <c r="WCS186" s="12">
        <f>general_device_image.description</f>
        <v>0</v>
      </c>
      <c r="WCT186" s="12">
        <f>general_device_image.description</f>
        <v>0</v>
      </c>
      <c r="WCU186" s="12">
        <f>general_device_image.description</f>
        <v>0</v>
      </c>
      <c r="WCV186" s="12">
        <f>general_device_image.description</f>
        <v>0</v>
      </c>
      <c r="WCW186" s="12">
        <f>general_device_image.description</f>
        <v>0</v>
      </c>
      <c r="WCX186" s="12">
        <f>general_device_image.description</f>
        <v>0</v>
      </c>
      <c r="WCY186" s="12">
        <f>general_device_image.description</f>
        <v>0</v>
      </c>
      <c r="WCZ186" s="12">
        <f>general_device_image.description</f>
        <v>0</v>
      </c>
      <c r="WDA186" s="12">
        <f>general_device_image.description</f>
        <v>0</v>
      </c>
      <c r="WDB186" s="12">
        <f>general_device_image.description</f>
        <v>0</v>
      </c>
      <c r="WDC186" s="12">
        <f>general_device_image.description</f>
        <v>0</v>
      </c>
      <c r="WDD186" s="12">
        <f>general_device_image.description</f>
        <v>0</v>
      </c>
      <c r="WDE186" s="12">
        <f>general_device_image.description</f>
        <v>0</v>
      </c>
      <c r="WDF186" s="12">
        <f>general_device_image.description</f>
        <v>0</v>
      </c>
      <c r="WDG186" s="12">
        <f>general_device_image.description</f>
        <v>0</v>
      </c>
      <c r="WDH186" s="12">
        <f>general_device_image.description</f>
        <v>0</v>
      </c>
      <c r="WDI186" s="12">
        <f>general_device_image.description</f>
        <v>0</v>
      </c>
      <c r="WDJ186" s="12">
        <f>general_device_image.description</f>
        <v>0</v>
      </c>
      <c r="WDK186" s="12">
        <f>general_device_image.description</f>
        <v>0</v>
      </c>
      <c r="WDL186" s="12">
        <f>general_device_image.description</f>
        <v>0</v>
      </c>
      <c r="WDM186" s="12">
        <f>general_device_image.description</f>
        <v>0</v>
      </c>
      <c r="WDN186" s="12">
        <f>general_device_image.description</f>
        <v>0</v>
      </c>
      <c r="WDO186" s="12">
        <f>general_device_image.description</f>
        <v>0</v>
      </c>
      <c r="WDP186" s="12">
        <f>general_device_image.description</f>
        <v>0</v>
      </c>
      <c r="WDQ186" s="12">
        <f>general_device_image.description</f>
        <v>0</v>
      </c>
      <c r="WDR186" s="12">
        <f>general_device_image.description</f>
        <v>0</v>
      </c>
      <c r="WDS186" s="12">
        <f>general_device_image.description</f>
        <v>0</v>
      </c>
      <c r="WDT186" s="12">
        <f>general_device_image.description</f>
        <v>0</v>
      </c>
      <c r="WDU186" s="12">
        <f>general_device_image.description</f>
        <v>0</v>
      </c>
      <c r="WDV186" s="12">
        <f>general_device_image.description</f>
        <v>0</v>
      </c>
      <c r="WDW186" s="12">
        <f>general_device_image.description</f>
        <v>0</v>
      </c>
      <c r="WDX186" s="12">
        <f>general_device_image.description</f>
        <v>0</v>
      </c>
      <c r="WDY186" s="12">
        <f>general_device_image.description</f>
        <v>0</v>
      </c>
      <c r="WDZ186" s="12">
        <f>general_device_image.description</f>
        <v>0</v>
      </c>
      <c r="WEA186" s="12">
        <f>general_device_image.description</f>
        <v>0</v>
      </c>
      <c r="WEB186" s="12">
        <f>general_device_image.description</f>
        <v>0</v>
      </c>
      <c r="WEC186" s="12">
        <f>general_device_image.description</f>
        <v>0</v>
      </c>
      <c r="WED186" s="12">
        <f>general_device_image.description</f>
        <v>0</v>
      </c>
      <c r="WEE186" s="12">
        <f>general_device_image.description</f>
        <v>0</v>
      </c>
      <c r="WEF186" s="12">
        <f>general_device_image.description</f>
        <v>0</v>
      </c>
      <c r="WEG186" s="12">
        <f>general_device_image.description</f>
        <v>0</v>
      </c>
      <c r="WEH186" s="12">
        <f>general_device_image.description</f>
        <v>0</v>
      </c>
      <c r="WEI186" s="12">
        <f>general_device_image.description</f>
        <v>0</v>
      </c>
      <c r="WEJ186" s="12">
        <f>general_device_image.description</f>
        <v>0</v>
      </c>
      <c r="WEK186" s="12">
        <f>general_device_image.description</f>
        <v>0</v>
      </c>
      <c r="WEL186" s="12">
        <f>general_device_image.description</f>
        <v>0</v>
      </c>
      <c r="WEM186" s="12">
        <f>general_device_image.description</f>
        <v>0</v>
      </c>
      <c r="WEN186" s="12">
        <f>general_device_image.description</f>
        <v>0</v>
      </c>
      <c r="WEO186" s="12">
        <f>general_device_image.description</f>
        <v>0</v>
      </c>
      <c r="WEP186" s="12">
        <f>general_device_image.description</f>
        <v>0</v>
      </c>
      <c r="WEQ186" s="12">
        <f>general_device_image.description</f>
        <v>0</v>
      </c>
      <c r="WER186" s="12">
        <f>general_device_image.description</f>
        <v>0</v>
      </c>
      <c r="WES186" s="12">
        <f>general_device_image.description</f>
        <v>0</v>
      </c>
      <c r="WET186" s="12">
        <f>general_device_image.description</f>
        <v>0</v>
      </c>
      <c r="WEU186" s="12">
        <f>general_device_image.description</f>
        <v>0</v>
      </c>
      <c r="WEV186" s="12">
        <f>general_device_image.description</f>
        <v>0</v>
      </c>
      <c r="WEW186" s="12">
        <f>general_device_image.description</f>
        <v>0</v>
      </c>
      <c r="WEX186" s="12">
        <f>general_device_image.description</f>
        <v>0</v>
      </c>
      <c r="WEY186" s="12">
        <f>general_device_image.description</f>
        <v>0</v>
      </c>
      <c r="WEZ186" s="12">
        <f>general_device_image.description</f>
        <v>0</v>
      </c>
      <c r="WFA186" s="12">
        <f>general_device_image.description</f>
        <v>0</v>
      </c>
      <c r="WFB186" s="12">
        <f>general_device_image.description</f>
        <v>0</v>
      </c>
      <c r="WFC186" s="12">
        <f>general_device_image.description</f>
        <v>0</v>
      </c>
      <c r="WFD186" s="12">
        <f>general_device_image.description</f>
        <v>0</v>
      </c>
      <c r="WFE186" s="12">
        <f>general_device_image.description</f>
        <v>0</v>
      </c>
      <c r="WFF186" s="12">
        <f>general_device_image.description</f>
        <v>0</v>
      </c>
      <c r="WFG186" s="12">
        <f>general_device_image.description</f>
        <v>0</v>
      </c>
      <c r="WFH186" s="12">
        <f>general_device_image.description</f>
        <v>0</v>
      </c>
      <c r="WFI186" s="12">
        <f>general_device_image.description</f>
        <v>0</v>
      </c>
      <c r="WFJ186" s="12">
        <f>general_device_image.description</f>
        <v>0</v>
      </c>
      <c r="WFK186" s="12">
        <f>general_device_image.description</f>
        <v>0</v>
      </c>
      <c r="WFL186" s="12">
        <f>general_device_image.description</f>
        <v>0</v>
      </c>
      <c r="WFM186" s="12">
        <f>general_device_image.description</f>
        <v>0</v>
      </c>
      <c r="WFN186" s="12">
        <f>general_device_image.description</f>
        <v>0</v>
      </c>
      <c r="WFO186" s="12">
        <f>general_device_image.description</f>
        <v>0</v>
      </c>
      <c r="WFP186" s="12">
        <f>general_device_image.description</f>
        <v>0</v>
      </c>
      <c r="WFQ186" s="12">
        <f>general_device_image.description</f>
        <v>0</v>
      </c>
      <c r="WFR186" s="12">
        <f>general_device_image.description</f>
        <v>0</v>
      </c>
      <c r="WFS186" s="12">
        <f>general_device_image.description</f>
        <v>0</v>
      </c>
      <c r="WFT186" s="12">
        <f>general_device_image.description</f>
        <v>0</v>
      </c>
      <c r="WFU186" s="12">
        <f>general_device_image.description</f>
        <v>0</v>
      </c>
      <c r="WFV186" s="12">
        <f>general_device_image.description</f>
        <v>0</v>
      </c>
      <c r="WFW186" s="12">
        <f>general_device_image.description</f>
        <v>0</v>
      </c>
      <c r="WFX186" s="12">
        <f>general_device_image.description</f>
        <v>0</v>
      </c>
      <c r="WFY186" s="12">
        <f>general_device_image.description</f>
        <v>0</v>
      </c>
      <c r="WFZ186" s="12">
        <f>general_device_image.description</f>
        <v>0</v>
      </c>
      <c r="WGA186" s="12">
        <f>general_device_image.description</f>
        <v>0</v>
      </c>
      <c r="WGB186" s="12">
        <f>general_device_image.description</f>
        <v>0</v>
      </c>
      <c r="WGC186" s="12">
        <f>general_device_image.description</f>
        <v>0</v>
      </c>
      <c r="WGD186" s="12">
        <f>general_device_image.description</f>
        <v>0</v>
      </c>
      <c r="WGE186" s="12">
        <f>general_device_image.description</f>
        <v>0</v>
      </c>
      <c r="WGF186" s="12">
        <f>general_device_image.description</f>
        <v>0</v>
      </c>
      <c r="WGG186" s="12">
        <f>general_device_image.description</f>
        <v>0</v>
      </c>
      <c r="WGH186" s="12">
        <f>general_device_image.description</f>
        <v>0</v>
      </c>
      <c r="WGI186" s="12">
        <f>general_device_image.description</f>
        <v>0</v>
      </c>
      <c r="WGJ186" s="12">
        <f>general_device_image.description</f>
        <v>0</v>
      </c>
      <c r="WGK186" s="12">
        <f>general_device_image.description</f>
        <v>0</v>
      </c>
      <c r="WGL186" s="12">
        <f>general_device_image.description</f>
        <v>0</v>
      </c>
      <c r="WGM186" s="12">
        <f>general_device_image.description</f>
        <v>0</v>
      </c>
      <c r="WGN186" s="12">
        <f>general_device_image.description</f>
        <v>0</v>
      </c>
      <c r="WGO186" s="12">
        <f>general_device_image.description</f>
        <v>0</v>
      </c>
      <c r="WGP186" s="12">
        <f>general_device_image.description</f>
        <v>0</v>
      </c>
      <c r="WGQ186" s="12">
        <f>general_device_image.description</f>
        <v>0</v>
      </c>
      <c r="WGR186" s="12">
        <f>general_device_image.description</f>
        <v>0</v>
      </c>
      <c r="WGS186" s="12">
        <f>general_device_image.description</f>
        <v>0</v>
      </c>
      <c r="WGT186" s="12">
        <f>general_device_image.description</f>
        <v>0</v>
      </c>
      <c r="WGU186" s="12">
        <f>general_device_image.description</f>
        <v>0</v>
      </c>
      <c r="WGV186" s="12">
        <f>general_device_image.description</f>
        <v>0</v>
      </c>
      <c r="WGW186" s="12">
        <f>general_device_image.description</f>
        <v>0</v>
      </c>
      <c r="WGX186" s="12">
        <f>general_device_image.description</f>
        <v>0</v>
      </c>
      <c r="WGY186" s="12">
        <f>general_device_image.description</f>
        <v>0</v>
      </c>
      <c r="WGZ186" s="12">
        <f>general_device_image.description</f>
        <v>0</v>
      </c>
      <c r="WHA186" s="12">
        <f>general_device_image.description</f>
        <v>0</v>
      </c>
      <c r="WHB186" s="12">
        <f>general_device_image.description</f>
        <v>0</v>
      </c>
      <c r="WHC186" s="12">
        <f>general_device_image.description</f>
        <v>0</v>
      </c>
      <c r="WHD186" s="12">
        <f>general_device_image.description</f>
        <v>0</v>
      </c>
      <c r="WHE186" s="12">
        <f>general_device_image.description</f>
        <v>0</v>
      </c>
      <c r="WHF186" s="12">
        <f>general_device_image.description</f>
        <v>0</v>
      </c>
      <c r="WHG186" s="12">
        <f>general_device_image.description</f>
        <v>0</v>
      </c>
      <c r="WHH186" s="12">
        <f>general_device_image.description</f>
        <v>0</v>
      </c>
      <c r="WHI186" s="12">
        <f>general_device_image.description</f>
        <v>0</v>
      </c>
      <c r="WHJ186" s="12">
        <f>general_device_image.description</f>
        <v>0</v>
      </c>
      <c r="WHK186" s="12">
        <f>general_device_image.description</f>
        <v>0</v>
      </c>
      <c r="WHL186" s="12">
        <f>general_device_image.description</f>
        <v>0</v>
      </c>
      <c r="WHM186" s="12">
        <f>general_device_image.description</f>
        <v>0</v>
      </c>
      <c r="WHN186" s="12">
        <f>general_device_image.description</f>
        <v>0</v>
      </c>
      <c r="WHO186" s="12">
        <f>general_device_image.description</f>
        <v>0</v>
      </c>
      <c r="WHP186" s="12">
        <f>general_device_image.description</f>
        <v>0</v>
      </c>
      <c r="WHQ186" s="12">
        <f>general_device_image.description</f>
        <v>0</v>
      </c>
      <c r="WHR186" s="12">
        <f>general_device_image.description</f>
        <v>0</v>
      </c>
      <c r="WHS186" s="12">
        <f>general_device_image.description</f>
        <v>0</v>
      </c>
      <c r="WHT186" s="12">
        <f>general_device_image.description</f>
        <v>0</v>
      </c>
      <c r="WHU186" s="12">
        <f>general_device_image.description</f>
        <v>0</v>
      </c>
      <c r="WHV186" s="12">
        <f>general_device_image.description</f>
        <v>0</v>
      </c>
      <c r="WHW186" s="12">
        <f>general_device_image.description</f>
        <v>0</v>
      </c>
      <c r="WHX186" s="12">
        <f>general_device_image.description</f>
        <v>0</v>
      </c>
      <c r="WHY186" s="12">
        <f>general_device_image.description</f>
        <v>0</v>
      </c>
      <c r="WHZ186" s="12">
        <f>general_device_image.description</f>
        <v>0</v>
      </c>
      <c r="WIA186" s="12">
        <f>general_device_image.description</f>
        <v>0</v>
      </c>
      <c r="WIB186" s="12">
        <f>general_device_image.description</f>
        <v>0</v>
      </c>
      <c r="WIC186" s="12">
        <f>general_device_image.description</f>
        <v>0</v>
      </c>
      <c r="WID186" s="12">
        <f>general_device_image.description</f>
        <v>0</v>
      </c>
      <c r="WIE186" s="12">
        <f>general_device_image.description</f>
        <v>0</v>
      </c>
      <c r="WIF186" s="12">
        <f>general_device_image.description</f>
        <v>0</v>
      </c>
      <c r="WIG186" s="12">
        <f>general_device_image.description</f>
        <v>0</v>
      </c>
      <c r="WIH186" s="12">
        <f>general_device_image.description</f>
        <v>0</v>
      </c>
      <c r="WII186" s="12">
        <f>general_device_image.description</f>
        <v>0</v>
      </c>
      <c r="WIJ186" s="12">
        <f>general_device_image.description</f>
        <v>0</v>
      </c>
      <c r="WIK186" s="12">
        <f>general_device_image.description</f>
        <v>0</v>
      </c>
      <c r="WIL186" s="12">
        <f>general_device_image.description</f>
        <v>0</v>
      </c>
      <c r="WIM186" s="12">
        <f>general_device_image.description</f>
        <v>0</v>
      </c>
      <c r="WIN186" s="12">
        <f>general_device_image.description</f>
        <v>0</v>
      </c>
      <c r="WIO186" s="12">
        <f>general_device_image.description</f>
        <v>0</v>
      </c>
      <c r="WIP186" s="12">
        <f>general_device_image.description</f>
        <v>0</v>
      </c>
      <c r="WIQ186" s="12">
        <f>general_device_image.description</f>
        <v>0</v>
      </c>
      <c r="WIR186" s="12">
        <f>general_device_image.description</f>
        <v>0</v>
      </c>
      <c r="WIS186" s="12">
        <f>general_device_image.description</f>
        <v>0</v>
      </c>
      <c r="WIT186" s="12">
        <f>general_device_image.description</f>
        <v>0</v>
      </c>
      <c r="WIU186" s="12">
        <f>general_device_image.description</f>
        <v>0</v>
      </c>
      <c r="WIV186" s="12">
        <f>general_device_image.description</f>
        <v>0</v>
      </c>
      <c r="WIW186" s="12">
        <f>general_device_image.description</f>
        <v>0</v>
      </c>
      <c r="WIX186" s="12">
        <f>general_device_image.description</f>
        <v>0</v>
      </c>
      <c r="WIY186" s="12">
        <f>general_device_image.description</f>
        <v>0</v>
      </c>
      <c r="WIZ186" s="12">
        <f>general_device_image.description</f>
        <v>0</v>
      </c>
      <c r="WJA186" s="12">
        <f>general_device_image.description</f>
        <v>0</v>
      </c>
      <c r="WJB186" s="12">
        <f>general_device_image.description</f>
        <v>0</v>
      </c>
      <c r="WJC186" s="12">
        <f>general_device_image.description</f>
        <v>0</v>
      </c>
      <c r="WJD186" s="12">
        <f>general_device_image.description</f>
        <v>0</v>
      </c>
      <c r="WJE186" s="12">
        <f>general_device_image.description</f>
        <v>0</v>
      </c>
      <c r="WJF186" s="12">
        <f>general_device_image.description</f>
        <v>0</v>
      </c>
      <c r="WJG186" s="12">
        <f>general_device_image.description</f>
        <v>0</v>
      </c>
      <c r="WJH186" s="12">
        <f>general_device_image.description</f>
        <v>0</v>
      </c>
      <c r="WJI186" s="12">
        <f>general_device_image.description</f>
        <v>0</v>
      </c>
      <c r="WJJ186" s="12">
        <f>general_device_image.description</f>
        <v>0</v>
      </c>
      <c r="WJK186" s="12">
        <f>general_device_image.description</f>
        <v>0</v>
      </c>
      <c r="WJL186" s="12">
        <f>general_device_image.description</f>
        <v>0</v>
      </c>
      <c r="WJM186" s="12">
        <f>general_device_image.description</f>
        <v>0</v>
      </c>
      <c r="WJN186" s="12">
        <f>general_device_image.description</f>
        <v>0</v>
      </c>
      <c r="WJO186" s="12">
        <f>general_device_image.description</f>
        <v>0</v>
      </c>
      <c r="WJP186" s="12">
        <f>general_device_image.description</f>
        <v>0</v>
      </c>
      <c r="WJQ186" s="12">
        <f>general_device_image.description</f>
        <v>0</v>
      </c>
      <c r="WJR186" s="12">
        <f>general_device_image.description</f>
        <v>0</v>
      </c>
      <c r="WJS186" s="12">
        <f>general_device_image.description</f>
        <v>0</v>
      </c>
      <c r="WJT186" s="12">
        <f>general_device_image.description</f>
        <v>0</v>
      </c>
      <c r="WJU186" s="12">
        <f>general_device_image.description</f>
        <v>0</v>
      </c>
      <c r="WJV186" s="12">
        <f>general_device_image.description</f>
        <v>0</v>
      </c>
      <c r="WJW186" s="12">
        <f>general_device_image.description</f>
        <v>0</v>
      </c>
      <c r="WJX186" s="12">
        <f>general_device_image.description</f>
        <v>0</v>
      </c>
      <c r="WJY186" s="12">
        <f>general_device_image.description</f>
        <v>0</v>
      </c>
      <c r="WJZ186" s="12">
        <f>general_device_image.description</f>
        <v>0</v>
      </c>
      <c r="WKA186" s="12">
        <f>general_device_image.description</f>
        <v>0</v>
      </c>
      <c r="WKB186" s="12">
        <f>general_device_image.description</f>
        <v>0</v>
      </c>
      <c r="WKC186" s="12">
        <f>general_device_image.description</f>
        <v>0</v>
      </c>
      <c r="WKD186" s="12">
        <f>general_device_image.description</f>
        <v>0</v>
      </c>
      <c r="WKE186" s="12">
        <f>general_device_image.description</f>
        <v>0</v>
      </c>
      <c r="WKF186" s="12">
        <f>general_device_image.description</f>
        <v>0</v>
      </c>
      <c r="WKG186" s="12">
        <f>general_device_image.description</f>
        <v>0</v>
      </c>
      <c r="WKH186" s="12">
        <f>general_device_image.description</f>
        <v>0</v>
      </c>
      <c r="WKI186" s="12">
        <f>general_device_image.description</f>
        <v>0</v>
      </c>
      <c r="WKJ186" s="12">
        <f>general_device_image.description</f>
        <v>0</v>
      </c>
      <c r="WKK186" s="12">
        <f>general_device_image.description</f>
        <v>0</v>
      </c>
      <c r="WKL186" s="12">
        <f>general_device_image.description</f>
        <v>0</v>
      </c>
      <c r="WKM186" s="12">
        <f>general_device_image.description</f>
        <v>0</v>
      </c>
      <c r="WKN186" s="12">
        <f>general_device_image.description</f>
        <v>0</v>
      </c>
      <c r="WKO186" s="12">
        <f>general_device_image.description</f>
        <v>0</v>
      </c>
      <c r="WKP186" s="12">
        <f>general_device_image.description</f>
        <v>0</v>
      </c>
      <c r="WKQ186" s="12">
        <f>general_device_image.description</f>
        <v>0</v>
      </c>
      <c r="WKR186" s="12">
        <f>general_device_image.description</f>
        <v>0</v>
      </c>
      <c r="WKS186" s="12">
        <f>general_device_image.description</f>
        <v>0</v>
      </c>
      <c r="WKT186" s="12">
        <f>general_device_image.description</f>
        <v>0</v>
      </c>
      <c r="WKU186" s="12">
        <f>general_device_image.description</f>
        <v>0</v>
      </c>
      <c r="WKV186" s="12">
        <f>general_device_image.description</f>
        <v>0</v>
      </c>
      <c r="WKW186" s="12">
        <f>general_device_image.description</f>
        <v>0</v>
      </c>
      <c r="WKX186" s="12">
        <f>general_device_image.description</f>
        <v>0</v>
      </c>
      <c r="WKY186" s="12">
        <f>general_device_image.description</f>
        <v>0</v>
      </c>
      <c r="WKZ186" s="12">
        <f>general_device_image.description</f>
        <v>0</v>
      </c>
      <c r="WLA186" s="12">
        <f>general_device_image.description</f>
        <v>0</v>
      </c>
      <c r="WLB186" s="12">
        <f>general_device_image.description</f>
        <v>0</v>
      </c>
      <c r="WLC186" s="12">
        <f>general_device_image.description</f>
        <v>0</v>
      </c>
      <c r="WLD186" s="12">
        <f>general_device_image.description</f>
        <v>0</v>
      </c>
      <c r="WLE186" s="12">
        <f>general_device_image.description</f>
        <v>0</v>
      </c>
      <c r="WLF186" s="12">
        <f>general_device_image.description</f>
        <v>0</v>
      </c>
      <c r="WLG186" s="12">
        <f>general_device_image.description</f>
        <v>0</v>
      </c>
      <c r="WLH186" s="12">
        <f>general_device_image.description</f>
        <v>0</v>
      </c>
      <c r="WLI186" s="12">
        <f>general_device_image.description</f>
        <v>0</v>
      </c>
      <c r="WLJ186" s="12">
        <f>general_device_image.description</f>
        <v>0</v>
      </c>
      <c r="WLK186" s="12">
        <f>general_device_image.description</f>
        <v>0</v>
      </c>
      <c r="WLL186" s="12">
        <f>general_device_image.description</f>
        <v>0</v>
      </c>
      <c r="WLM186" s="12">
        <f>general_device_image.description</f>
        <v>0</v>
      </c>
      <c r="WLN186" s="12">
        <f>general_device_image.description</f>
        <v>0</v>
      </c>
      <c r="WLO186" s="12">
        <f>general_device_image.description</f>
        <v>0</v>
      </c>
      <c r="WLP186" s="12">
        <f>general_device_image.description</f>
        <v>0</v>
      </c>
      <c r="WLQ186" s="12">
        <f>general_device_image.description</f>
        <v>0</v>
      </c>
      <c r="WLR186" s="12">
        <f>general_device_image.description</f>
        <v>0</v>
      </c>
      <c r="WLS186" s="12">
        <f>general_device_image.description</f>
        <v>0</v>
      </c>
      <c r="WLT186" s="12">
        <f>general_device_image.description</f>
        <v>0</v>
      </c>
      <c r="WLU186" s="12">
        <f>general_device_image.description</f>
        <v>0</v>
      </c>
      <c r="WLV186" s="12">
        <f>general_device_image.description</f>
        <v>0</v>
      </c>
      <c r="WLW186" s="12">
        <f>general_device_image.description</f>
        <v>0</v>
      </c>
      <c r="WLX186" s="12">
        <f>general_device_image.description</f>
        <v>0</v>
      </c>
      <c r="WLY186" s="12">
        <f>general_device_image.description</f>
        <v>0</v>
      </c>
      <c r="WLZ186" s="12">
        <f>general_device_image.description</f>
        <v>0</v>
      </c>
      <c r="WMA186" s="12">
        <f>general_device_image.description</f>
        <v>0</v>
      </c>
      <c r="WMB186" s="12">
        <f>general_device_image.description</f>
        <v>0</v>
      </c>
      <c r="WMC186" s="12">
        <f>general_device_image.description</f>
        <v>0</v>
      </c>
      <c r="WMD186" s="12">
        <f>general_device_image.description</f>
        <v>0</v>
      </c>
      <c r="WME186" s="12">
        <f>general_device_image.description</f>
        <v>0</v>
      </c>
      <c r="WMF186" s="12">
        <f>general_device_image.description</f>
        <v>0</v>
      </c>
      <c r="WMG186" s="12">
        <f>general_device_image.description</f>
        <v>0</v>
      </c>
      <c r="WMH186" s="12">
        <f>general_device_image.description</f>
        <v>0</v>
      </c>
      <c r="WMI186" s="12">
        <f>general_device_image.description</f>
        <v>0</v>
      </c>
      <c r="WMJ186" s="12">
        <f>general_device_image.description</f>
        <v>0</v>
      </c>
      <c r="WMK186" s="12">
        <f>general_device_image.description</f>
        <v>0</v>
      </c>
      <c r="WML186" s="12">
        <f>general_device_image.description</f>
        <v>0</v>
      </c>
      <c r="WMM186" s="12">
        <f>general_device_image.description</f>
        <v>0</v>
      </c>
      <c r="WMN186" s="12">
        <f>general_device_image.description</f>
        <v>0</v>
      </c>
      <c r="WMO186" s="12">
        <f>general_device_image.description</f>
        <v>0</v>
      </c>
      <c r="WMP186" s="12">
        <f>general_device_image.description</f>
        <v>0</v>
      </c>
      <c r="WMQ186" s="12">
        <f>general_device_image.description</f>
        <v>0</v>
      </c>
      <c r="WMR186" s="12">
        <f>general_device_image.description</f>
        <v>0</v>
      </c>
      <c r="WMS186" s="12">
        <f>general_device_image.description</f>
        <v>0</v>
      </c>
      <c r="WMT186" s="12">
        <f>general_device_image.description</f>
        <v>0</v>
      </c>
      <c r="WMU186" s="12">
        <f>general_device_image.description</f>
        <v>0</v>
      </c>
      <c r="WMV186" s="12">
        <f>general_device_image.description</f>
        <v>0</v>
      </c>
      <c r="WMW186" s="12">
        <f>general_device_image.description</f>
        <v>0</v>
      </c>
      <c r="WMX186" s="12">
        <f>general_device_image.description</f>
        <v>0</v>
      </c>
      <c r="WMY186" s="12">
        <f>general_device_image.description</f>
        <v>0</v>
      </c>
      <c r="WMZ186" s="12">
        <f>general_device_image.description</f>
        <v>0</v>
      </c>
      <c r="WNA186" s="12">
        <f>general_device_image.description</f>
        <v>0</v>
      </c>
      <c r="WNB186" s="12">
        <f>general_device_image.description</f>
        <v>0</v>
      </c>
      <c r="WNC186" s="12">
        <f>general_device_image.description</f>
        <v>0</v>
      </c>
      <c r="WND186" s="12">
        <f>general_device_image.description</f>
        <v>0</v>
      </c>
      <c r="WNE186" s="12">
        <f>general_device_image.description</f>
        <v>0</v>
      </c>
      <c r="WNF186" s="12">
        <f>general_device_image.description</f>
        <v>0</v>
      </c>
      <c r="WNG186" s="12">
        <f>general_device_image.description</f>
        <v>0</v>
      </c>
      <c r="WNH186" s="12">
        <f>general_device_image.description</f>
        <v>0</v>
      </c>
      <c r="WNI186" s="12">
        <f>general_device_image.description</f>
        <v>0</v>
      </c>
      <c r="WNJ186" s="12">
        <f>general_device_image.description</f>
        <v>0</v>
      </c>
      <c r="WNK186" s="12">
        <f>general_device_image.description</f>
        <v>0</v>
      </c>
      <c r="WNL186" s="12">
        <f>general_device_image.description</f>
        <v>0</v>
      </c>
      <c r="WNM186" s="12">
        <f>general_device_image.description</f>
        <v>0</v>
      </c>
      <c r="WNN186" s="12">
        <f>general_device_image.description</f>
        <v>0</v>
      </c>
      <c r="WNO186" s="12">
        <f>general_device_image.description</f>
        <v>0</v>
      </c>
      <c r="WNP186" s="12">
        <f>general_device_image.description</f>
        <v>0</v>
      </c>
      <c r="WNQ186" s="12">
        <f>general_device_image.description</f>
        <v>0</v>
      </c>
      <c r="WNR186" s="12">
        <f>general_device_image.description</f>
        <v>0</v>
      </c>
      <c r="WNS186" s="12">
        <f>general_device_image.description</f>
        <v>0</v>
      </c>
      <c r="WNT186" s="12">
        <f>general_device_image.description</f>
        <v>0</v>
      </c>
      <c r="WNU186" s="12">
        <f>general_device_image.description</f>
        <v>0</v>
      </c>
      <c r="WNV186" s="12">
        <f>general_device_image.description</f>
        <v>0</v>
      </c>
      <c r="WNW186" s="12">
        <f>general_device_image.description</f>
        <v>0</v>
      </c>
      <c r="WNX186" s="12">
        <f>general_device_image.description</f>
        <v>0</v>
      </c>
      <c r="WNY186" s="12">
        <f>general_device_image.description</f>
        <v>0</v>
      </c>
      <c r="WNZ186" s="12">
        <f>general_device_image.description</f>
        <v>0</v>
      </c>
      <c r="WOA186" s="12">
        <f>general_device_image.description</f>
        <v>0</v>
      </c>
      <c r="WOB186" s="12">
        <f>general_device_image.description</f>
        <v>0</v>
      </c>
      <c r="WOC186" s="12">
        <f>general_device_image.description</f>
        <v>0</v>
      </c>
      <c r="WOD186" s="12">
        <f>general_device_image.description</f>
        <v>0</v>
      </c>
      <c r="WOE186" s="12">
        <f>general_device_image.description</f>
        <v>0</v>
      </c>
      <c r="WOF186" s="12">
        <f>general_device_image.description</f>
        <v>0</v>
      </c>
      <c r="WOG186" s="12">
        <f>general_device_image.description</f>
        <v>0</v>
      </c>
      <c r="WOH186" s="12">
        <f>general_device_image.description</f>
        <v>0</v>
      </c>
      <c r="WOI186" s="12">
        <f>general_device_image.description</f>
        <v>0</v>
      </c>
      <c r="WOJ186" s="12">
        <f>general_device_image.description</f>
        <v>0</v>
      </c>
      <c r="WOK186" s="12">
        <f>general_device_image.description</f>
        <v>0</v>
      </c>
      <c r="WOL186" s="12">
        <f>general_device_image.description</f>
        <v>0</v>
      </c>
      <c r="WOM186" s="12">
        <f>general_device_image.description</f>
        <v>0</v>
      </c>
      <c r="WON186" s="12">
        <f>general_device_image.description</f>
        <v>0</v>
      </c>
      <c r="WOO186" s="12">
        <f>general_device_image.description</f>
        <v>0</v>
      </c>
      <c r="WOP186" s="12">
        <f>general_device_image.description</f>
        <v>0</v>
      </c>
      <c r="WOQ186" s="12">
        <f>general_device_image.description</f>
        <v>0</v>
      </c>
      <c r="WOR186" s="12">
        <f>general_device_image.description</f>
        <v>0</v>
      </c>
      <c r="WOS186" s="12">
        <f>general_device_image.description</f>
        <v>0</v>
      </c>
      <c r="WOT186" s="12">
        <f>general_device_image.description</f>
        <v>0</v>
      </c>
      <c r="WOU186" s="12">
        <f>general_device_image.description</f>
        <v>0</v>
      </c>
      <c r="WOV186" s="12">
        <f>general_device_image.description</f>
        <v>0</v>
      </c>
      <c r="WOW186" s="12">
        <f>general_device_image.description</f>
        <v>0</v>
      </c>
      <c r="WOX186" s="12">
        <f>general_device_image.description</f>
        <v>0</v>
      </c>
      <c r="WOY186" s="12">
        <f>general_device_image.description</f>
        <v>0</v>
      </c>
      <c r="WOZ186" s="12">
        <f>general_device_image.description</f>
        <v>0</v>
      </c>
      <c r="WPA186" s="12">
        <f>general_device_image.description</f>
        <v>0</v>
      </c>
      <c r="WPB186" s="12">
        <f>general_device_image.description</f>
        <v>0</v>
      </c>
      <c r="WPC186" s="12">
        <f>general_device_image.description</f>
        <v>0</v>
      </c>
      <c r="WPD186" s="12">
        <f>general_device_image.description</f>
        <v>0</v>
      </c>
      <c r="WPE186" s="12">
        <f>general_device_image.description</f>
        <v>0</v>
      </c>
      <c r="WPF186" s="12">
        <f>general_device_image.description</f>
        <v>0</v>
      </c>
      <c r="WPG186" s="12">
        <f>general_device_image.description</f>
        <v>0</v>
      </c>
      <c r="WPH186" s="12">
        <f>general_device_image.description</f>
        <v>0</v>
      </c>
      <c r="WPI186" s="12">
        <f>general_device_image.description</f>
        <v>0</v>
      </c>
      <c r="WPJ186" s="12">
        <f>general_device_image.description</f>
        <v>0</v>
      </c>
      <c r="WPK186" s="12">
        <f>general_device_image.description</f>
        <v>0</v>
      </c>
      <c r="WPL186" s="12">
        <f>general_device_image.description</f>
        <v>0</v>
      </c>
      <c r="WPM186" s="12">
        <f>general_device_image.description</f>
        <v>0</v>
      </c>
      <c r="WPN186" s="12">
        <f>general_device_image.description</f>
        <v>0</v>
      </c>
      <c r="WPO186" s="12">
        <f>general_device_image.description</f>
        <v>0</v>
      </c>
      <c r="WPP186" s="12">
        <f>general_device_image.description</f>
        <v>0</v>
      </c>
      <c r="WPQ186" s="12">
        <f>general_device_image.description</f>
        <v>0</v>
      </c>
      <c r="WPR186" s="12">
        <f>general_device_image.description</f>
        <v>0</v>
      </c>
      <c r="WPS186" s="12">
        <f>general_device_image.description</f>
        <v>0</v>
      </c>
      <c r="WPT186" s="12">
        <f>general_device_image.description</f>
        <v>0</v>
      </c>
      <c r="WPU186" s="12">
        <f>general_device_image.description</f>
        <v>0</v>
      </c>
      <c r="WPV186" s="12">
        <f>general_device_image.description</f>
        <v>0</v>
      </c>
      <c r="WPW186" s="12">
        <f>general_device_image.description</f>
        <v>0</v>
      </c>
      <c r="WPX186" s="12">
        <f>general_device_image.description</f>
        <v>0</v>
      </c>
      <c r="WPY186" s="12">
        <f>general_device_image.description</f>
        <v>0</v>
      </c>
      <c r="WPZ186" s="12">
        <f>general_device_image.description</f>
        <v>0</v>
      </c>
      <c r="WQA186" s="12">
        <f>general_device_image.description</f>
        <v>0</v>
      </c>
      <c r="WQB186" s="12">
        <f>general_device_image.description</f>
        <v>0</v>
      </c>
      <c r="WQC186" s="12">
        <f>general_device_image.description</f>
        <v>0</v>
      </c>
      <c r="WQD186" s="12">
        <f>general_device_image.description</f>
        <v>0</v>
      </c>
      <c r="WQE186" s="12">
        <f>general_device_image.description</f>
        <v>0</v>
      </c>
      <c r="WQF186" s="12">
        <f>general_device_image.description</f>
        <v>0</v>
      </c>
      <c r="WQG186" s="12">
        <f>general_device_image.description</f>
        <v>0</v>
      </c>
      <c r="WQH186" s="12">
        <f>general_device_image.description</f>
        <v>0</v>
      </c>
      <c r="WQI186" s="12">
        <f>general_device_image.description</f>
        <v>0</v>
      </c>
      <c r="WQJ186" s="12">
        <f>general_device_image.description</f>
        <v>0</v>
      </c>
      <c r="WQK186" s="12">
        <f>general_device_image.description</f>
        <v>0</v>
      </c>
      <c r="WQL186" s="12">
        <f>general_device_image.description</f>
        <v>0</v>
      </c>
      <c r="WQM186" s="12">
        <f>general_device_image.description</f>
        <v>0</v>
      </c>
      <c r="WQN186" s="12">
        <f>general_device_image.description</f>
        <v>0</v>
      </c>
      <c r="WQO186" s="12">
        <f>general_device_image.description</f>
        <v>0</v>
      </c>
      <c r="WQP186" s="12">
        <f>general_device_image.description</f>
        <v>0</v>
      </c>
      <c r="WQQ186" s="12">
        <f>general_device_image.description</f>
        <v>0</v>
      </c>
      <c r="WQR186" s="12">
        <f>general_device_image.description</f>
        <v>0</v>
      </c>
      <c r="WQS186" s="12">
        <f>general_device_image.description</f>
        <v>0</v>
      </c>
      <c r="WQT186" s="12">
        <f>general_device_image.description</f>
        <v>0</v>
      </c>
      <c r="WQU186" s="12">
        <f>general_device_image.description</f>
        <v>0</v>
      </c>
      <c r="WQV186" s="12">
        <f>general_device_image.description</f>
        <v>0</v>
      </c>
      <c r="WQW186" s="12">
        <f>general_device_image.description</f>
        <v>0</v>
      </c>
      <c r="WQX186" s="12">
        <f>general_device_image.description</f>
        <v>0</v>
      </c>
      <c r="WQY186" s="12">
        <f>general_device_image.description</f>
        <v>0</v>
      </c>
      <c r="WQZ186" s="12">
        <f>general_device_image.description</f>
        <v>0</v>
      </c>
      <c r="WRA186" s="12">
        <f>general_device_image.description</f>
        <v>0</v>
      </c>
      <c r="WRB186" s="12">
        <f>general_device_image.description</f>
        <v>0</v>
      </c>
      <c r="WRC186" s="12">
        <f>general_device_image.description</f>
        <v>0</v>
      </c>
      <c r="WRD186" s="12">
        <f>general_device_image.description</f>
        <v>0</v>
      </c>
      <c r="WRE186" s="12">
        <f>general_device_image.description</f>
        <v>0</v>
      </c>
      <c r="WRF186" s="12">
        <f>general_device_image.description</f>
        <v>0</v>
      </c>
      <c r="WRG186" s="12">
        <f>general_device_image.description</f>
        <v>0</v>
      </c>
      <c r="WRH186" s="12">
        <f>general_device_image.description</f>
        <v>0</v>
      </c>
      <c r="WRI186" s="12">
        <f>general_device_image.description</f>
        <v>0</v>
      </c>
      <c r="WRJ186" s="12">
        <f>general_device_image.description</f>
        <v>0</v>
      </c>
      <c r="WRK186" s="12">
        <f>general_device_image.description</f>
        <v>0</v>
      </c>
      <c r="WRL186" s="12">
        <f>general_device_image.description</f>
        <v>0</v>
      </c>
      <c r="WRM186" s="12">
        <f>general_device_image.description</f>
        <v>0</v>
      </c>
      <c r="WRN186" s="12">
        <f>general_device_image.description</f>
        <v>0</v>
      </c>
      <c r="WRO186" s="12">
        <f>general_device_image.description</f>
        <v>0</v>
      </c>
      <c r="WRP186" s="12">
        <f>general_device_image.description</f>
        <v>0</v>
      </c>
      <c r="WRQ186" s="12">
        <f>general_device_image.description</f>
        <v>0</v>
      </c>
      <c r="WRR186" s="12">
        <f>general_device_image.description</f>
        <v>0</v>
      </c>
      <c r="WRS186" s="12">
        <f>general_device_image.description</f>
        <v>0</v>
      </c>
      <c r="WRT186" s="12">
        <f>general_device_image.description</f>
        <v>0</v>
      </c>
      <c r="WRU186" s="12">
        <f>general_device_image.description</f>
        <v>0</v>
      </c>
      <c r="WRV186" s="12">
        <f>general_device_image.description</f>
        <v>0</v>
      </c>
      <c r="WRW186" s="12">
        <f>general_device_image.description</f>
        <v>0</v>
      </c>
      <c r="WRX186" s="12">
        <f>general_device_image.description</f>
        <v>0</v>
      </c>
      <c r="WRY186" s="12">
        <f>general_device_image.description</f>
        <v>0</v>
      </c>
      <c r="WRZ186" s="12">
        <f>general_device_image.description</f>
        <v>0</v>
      </c>
      <c r="WSA186" s="12">
        <f>general_device_image.description</f>
        <v>0</v>
      </c>
      <c r="WSB186" s="12">
        <f>general_device_image.description</f>
        <v>0</v>
      </c>
      <c r="WSC186" s="12">
        <f>general_device_image.description</f>
        <v>0</v>
      </c>
      <c r="WSD186" s="12">
        <f>general_device_image.description</f>
        <v>0</v>
      </c>
      <c r="WSE186" s="12">
        <f>general_device_image.description</f>
        <v>0</v>
      </c>
      <c r="WSF186" s="12">
        <f>general_device_image.description</f>
        <v>0</v>
      </c>
      <c r="WSG186" s="12">
        <f>general_device_image.description</f>
        <v>0</v>
      </c>
      <c r="WSH186" s="12">
        <f>general_device_image.description</f>
        <v>0</v>
      </c>
      <c r="WSI186" s="12">
        <f>general_device_image.description</f>
        <v>0</v>
      </c>
      <c r="WSJ186" s="12">
        <f>general_device_image.description</f>
        <v>0</v>
      </c>
      <c r="WSK186" s="12">
        <f>general_device_image.description</f>
        <v>0</v>
      </c>
      <c r="WSL186" s="12">
        <f>general_device_image.description</f>
        <v>0</v>
      </c>
      <c r="WSM186" s="12">
        <f>general_device_image.description</f>
        <v>0</v>
      </c>
      <c r="WSN186" s="12">
        <f>general_device_image.description</f>
        <v>0</v>
      </c>
      <c r="WSO186" s="12">
        <f>general_device_image.description</f>
        <v>0</v>
      </c>
      <c r="WSP186" s="12">
        <f>general_device_image.description</f>
        <v>0</v>
      </c>
      <c r="WSQ186" s="12">
        <f>general_device_image.description</f>
        <v>0</v>
      </c>
      <c r="WSR186" s="12">
        <f>general_device_image.description</f>
        <v>0</v>
      </c>
      <c r="WSS186" s="12">
        <f>general_device_image.description</f>
        <v>0</v>
      </c>
      <c r="WST186" s="12">
        <f>general_device_image.description</f>
        <v>0</v>
      </c>
      <c r="WSU186" s="12">
        <f>general_device_image.description</f>
        <v>0</v>
      </c>
      <c r="WSV186" s="12">
        <f>general_device_image.description</f>
        <v>0</v>
      </c>
      <c r="WSW186" s="12">
        <f>general_device_image.description</f>
        <v>0</v>
      </c>
      <c r="WSX186" s="12">
        <f>general_device_image.description</f>
        <v>0</v>
      </c>
      <c r="WSY186" s="12">
        <f>general_device_image.description</f>
        <v>0</v>
      </c>
      <c r="WSZ186" s="12">
        <f>general_device_image.description</f>
        <v>0</v>
      </c>
      <c r="WTA186" s="12">
        <f>general_device_image.description</f>
        <v>0</v>
      </c>
      <c r="WTB186" s="12">
        <f>general_device_image.description</f>
        <v>0</v>
      </c>
      <c r="WTC186" s="12">
        <f>general_device_image.description</f>
        <v>0</v>
      </c>
      <c r="WTD186" s="12">
        <f>general_device_image.description</f>
        <v>0</v>
      </c>
      <c r="WTE186" s="12">
        <f>general_device_image.description</f>
        <v>0</v>
      </c>
      <c r="WTF186" s="12">
        <f>general_device_image.description</f>
        <v>0</v>
      </c>
      <c r="WTG186" s="12">
        <f>general_device_image.description</f>
        <v>0</v>
      </c>
      <c r="WTH186" s="12">
        <f>general_device_image.description</f>
        <v>0</v>
      </c>
      <c r="WTI186" s="12">
        <f>general_device_image.description</f>
        <v>0</v>
      </c>
      <c r="WTJ186" s="12">
        <f>general_device_image.description</f>
        <v>0</v>
      </c>
      <c r="WTK186" s="12">
        <f>general_device_image.description</f>
        <v>0</v>
      </c>
      <c r="WTL186" s="12">
        <f>general_device_image.description</f>
        <v>0</v>
      </c>
      <c r="WTM186" s="12">
        <f>general_device_image.description</f>
        <v>0</v>
      </c>
      <c r="WTN186" s="12">
        <f>general_device_image.description</f>
        <v>0</v>
      </c>
      <c r="WTO186" s="12">
        <f>general_device_image.description</f>
        <v>0</v>
      </c>
      <c r="WTP186" s="12">
        <f>general_device_image.description</f>
        <v>0</v>
      </c>
      <c r="WTQ186" s="12">
        <f>general_device_image.description</f>
        <v>0</v>
      </c>
      <c r="WTR186" s="12">
        <f>general_device_image.description</f>
        <v>0</v>
      </c>
      <c r="WTS186" s="12">
        <f>general_device_image.description</f>
        <v>0</v>
      </c>
      <c r="WTT186" s="12">
        <f>general_device_image.description</f>
        <v>0</v>
      </c>
      <c r="WTU186" s="12">
        <f>general_device_image.description</f>
        <v>0</v>
      </c>
      <c r="WTV186" s="12">
        <f>general_device_image.description</f>
        <v>0</v>
      </c>
      <c r="WTW186" s="12">
        <f>general_device_image.description</f>
        <v>0</v>
      </c>
      <c r="WTX186" s="12">
        <f>general_device_image.description</f>
        <v>0</v>
      </c>
      <c r="WTY186" s="12">
        <f>general_device_image.description</f>
        <v>0</v>
      </c>
      <c r="WTZ186" s="12">
        <f>general_device_image.description</f>
        <v>0</v>
      </c>
      <c r="WUA186" s="12">
        <f>general_device_image.description</f>
        <v>0</v>
      </c>
      <c r="WUB186" s="12">
        <f>general_device_image.description</f>
        <v>0</v>
      </c>
      <c r="WUC186" s="12">
        <f>general_device_image.description</f>
        <v>0</v>
      </c>
      <c r="WUD186" s="12">
        <f>general_device_image.description</f>
        <v>0</v>
      </c>
      <c r="WUE186" s="12">
        <f>general_device_image.description</f>
        <v>0</v>
      </c>
      <c r="WUF186" s="12">
        <f>general_device_image.description</f>
        <v>0</v>
      </c>
      <c r="WUG186" s="12">
        <f>general_device_image.description</f>
        <v>0</v>
      </c>
      <c r="WUH186" s="12">
        <f>general_device_image.description</f>
        <v>0</v>
      </c>
      <c r="WUI186" s="12">
        <f>general_device_image.description</f>
        <v>0</v>
      </c>
      <c r="WUJ186" s="12">
        <f>general_device_image.description</f>
        <v>0</v>
      </c>
      <c r="WUK186" s="12">
        <f>general_device_image.description</f>
        <v>0</v>
      </c>
      <c r="WUL186" s="12">
        <f>general_device_image.description</f>
        <v>0</v>
      </c>
      <c r="WUM186" s="12">
        <f>general_device_image.description</f>
        <v>0</v>
      </c>
      <c r="WUN186" s="12">
        <f>general_device_image.description</f>
        <v>0</v>
      </c>
      <c r="WUO186" s="12">
        <f>general_device_image.description</f>
        <v>0</v>
      </c>
      <c r="WUP186" s="12">
        <f>general_device_image.description</f>
        <v>0</v>
      </c>
      <c r="WUQ186" s="12">
        <f>general_device_image.description</f>
        <v>0</v>
      </c>
      <c r="WUR186" s="12">
        <f>general_device_image.description</f>
        <v>0</v>
      </c>
      <c r="WUS186" s="12">
        <f>general_device_image.description</f>
        <v>0</v>
      </c>
      <c r="WUT186" s="12">
        <f>general_device_image.description</f>
        <v>0</v>
      </c>
      <c r="WUU186" s="12">
        <f>general_device_image.description</f>
        <v>0</v>
      </c>
      <c r="WUV186" s="12">
        <f>general_device_image.description</f>
        <v>0</v>
      </c>
      <c r="WUW186" s="12">
        <f>general_device_image.description</f>
        <v>0</v>
      </c>
      <c r="WUX186" s="12">
        <f>general_device_image.description</f>
        <v>0</v>
      </c>
      <c r="WUY186" s="12">
        <f>general_device_image.description</f>
        <v>0</v>
      </c>
      <c r="WUZ186" s="12">
        <f>general_device_image.description</f>
        <v>0</v>
      </c>
      <c r="WVA186" s="12">
        <f>general_device_image.description</f>
        <v>0</v>
      </c>
      <c r="WVB186" s="12">
        <f>general_device_image.description</f>
        <v>0</v>
      </c>
      <c r="WVC186" s="12">
        <f>general_device_image.description</f>
        <v>0</v>
      </c>
      <c r="WVD186" s="12">
        <f>general_device_image.description</f>
        <v>0</v>
      </c>
      <c r="WVE186" s="12">
        <f>general_device_image.description</f>
        <v>0</v>
      </c>
      <c r="WVF186" s="12">
        <f>general_device_image.description</f>
        <v>0</v>
      </c>
      <c r="WVG186" s="12">
        <f>general_device_image.description</f>
        <v>0</v>
      </c>
      <c r="WVH186" s="12">
        <f>general_device_image.description</f>
        <v>0</v>
      </c>
      <c r="WVI186" s="12">
        <f>general_device_image.description</f>
        <v>0</v>
      </c>
      <c r="WVJ186" s="12">
        <f>general_device_image.description</f>
        <v>0</v>
      </c>
      <c r="WVK186" s="12">
        <f>general_device_image.description</f>
        <v>0</v>
      </c>
      <c r="WVL186" s="12">
        <f>general_device_image.description</f>
        <v>0</v>
      </c>
      <c r="WVM186" s="12">
        <f>general_device_image.description</f>
        <v>0</v>
      </c>
      <c r="WVN186" s="12">
        <f>general_device_image.description</f>
        <v>0</v>
      </c>
      <c r="WVO186" s="12">
        <f>general_device_image.description</f>
        <v>0</v>
      </c>
      <c r="WVP186" s="12">
        <f>general_device_image.description</f>
        <v>0</v>
      </c>
      <c r="WVQ186" s="12">
        <f>general_device_image.description</f>
        <v>0</v>
      </c>
      <c r="WVR186" s="12">
        <f>general_device_image.description</f>
        <v>0</v>
      </c>
      <c r="WVS186" s="12">
        <f>general_device_image.description</f>
        <v>0</v>
      </c>
      <c r="WVT186" s="12">
        <f>general_device_image.description</f>
        <v>0</v>
      </c>
      <c r="WVU186" s="12">
        <f>general_device_image.description</f>
        <v>0</v>
      </c>
      <c r="WVV186" s="12">
        <f>general_device_image.description</f>
        <v>0</v>
      </c>
      <c r="WVW186" s="12">
        <f>general_device_image.description</f>
        <v>0</v>
      </c>
      <c r="WVX186" s="12">
        <f>general_device_image.description</f>
        <v>0</v>
      </c>
      <c r="WVY186" s="12">
        <f>general_device_image.description</f>
        <v>0</v>
      </c>
      <c r="WVZ186" s="12">
        <f>general_device_image.description</f>
        <v>0</v>
      </c>
      <c r="WWA186" s="12">
        <f>general_device_image.description</f>
        <v>0</v>
      </c>
      <c r="WWB186" s="12">
        <f>general_device_image.description</f>
        <v>0</v>
      </c>
      <c r="WWC186" s="12">
        <f>general_device_image.description</f>
        <v>0</v>
      </c>
      <c r="WWD186" s="12">
        <f>general_device_image.description</f>
        <v>0</v>
      </c>
      <c r="WWE186" s="12">
        <f>general_device_image.description</f>
        <v>0</v>
      </c>
      <c r="WWF186" s="12">
        <f>general_device_image.description</f>
        <v>0</v>
      </c>
      <c r="WWG186" s="12">
        <f>general_device_image.description</f>
        <v>0</v>
      </c>
      <c r="WWH186" s="12">
        <f>general_device_image.description</f>
        <v>0</v>
      </c>
      <c r="WWI186" s="12">
        <f>general_device_image.description</f>
        <v>0</v>
      </c>
      <c r="WWJ186" s="12">
        <f>general_device_image.description</f>
        <v>0</v>
      </c>
      <c r="WWK186" s="12">
        <f>general_device_image.description</f>
        <v>0</v>
      </c>
      <c r="WWL186" s="12">
        <f>general_device_image.description</f>
        <v>0</v>
      </c>
      <c r="WWM186" s="12">
        <f>general_device_image.description</f>
        <v>0</v>
      </c>
      <c r="WWN186" s="12">
        <f>general_device_image.description</f>
        <v>0</v>
      </c>
      <c r="WWO186" s="12">
        <f>general_device_image.description</f>
        <v>0</v>
      </c>
      <c r="WWP186" s="12">
        <f>general_device_image.description</f>
        <v>0</v>
      </c>
      <c r="WWQ186" s="12">
        <f>general_device_image.description</f>
        <v>0</v>
      </c>
      <c r="WWR186" s="12">
        <f>general_device_image.description</f>
        <v>0</v>
      </c>
      <c r="WWS186" s="12">
        <f>general_device_image.description</f>
        <v>0</v>
      </c>
      <c r="WWT186" s="12">
        <f>general_device_image.description</f>
        <v>0</v>
      </c>
      <c r="WWU186" s="12">
        <f>general_device_image.description</f>
        <v>0</v>
      </c>
      <c r="WWV186" s="12">
        <f>general_device_image.description</f>
        <v>0</v>
      </c>
      <c r="WWW186" s="12">
        <f>general_device_image.description</f>
        <v>0</v>
      </c>
      <c r="WWX186" s="12">
        <f>general_device_image.description</f>
        <v>0</v>
      </c>
      <c r="WWY186" s="12">
        <f>general_device_image.description</f>
        <v>0</v>
      </c>
      <c r="WWZ186" s="12">
        <f>general_device_image.description</f>
        <v>0</v>
      </c>
      <c r="WXA186" s="12">
        <f>general_device_image.description</f>
        <v>0</v>
      </c>
      <c r="WXB186" s="12">
        <f>general_device_image.description</f>
        <v>0</v>
      </c>
      <c r="WXC186" s="12">
        <f>general_device_image.description</f>
        <v>0</v>
      </c>
      <c r="WXD186" s="12">
        <f>general_device_image.description</f>
        <v>0</v>
      </c>
      <c r="WXE186" s="12">
        <f>general_device_image.description</f>
        <v>0</v>
      </c>
      <c r="WXF186" s="12">
        <f>general_device_image.description</f>
        <v>0</v>
      </c>
      <c r="WXG186" s="12">
        <f>general_device_image.description</f>
        <v>0</v>
      </c>
      <c r="WXH186" s="12">
        <f>general_device_image.description</f>
        <v>0</v>
      </c>
      <c r="WXI186" s="12">
        <f>general_device_image.description</f>
        <v>0</v>
      </c>
      <c r="WXJ186" s="12">
        <f>general_device_image.description</f>
        <v>0</v>
      </c>
      <c r="WXK186" s="12">
        <f>general_device_image.description</f>
        <v>0</v>
      </c>
      <c r="WXL186" s="12">
        <f>general_device_image.description</f>
        <v>0</v>
      </c>
      <c r="WXM186" s="12">
        <f>general_device_image.description</f>
        <v>0</v>
      </c>
      <c r="WXN186" s="12">
        <f>general_device_image.description</f>
        <v>0</v>
      </c>
      <c r="WXO186" s="12">
        <f>general_device_image.description</f>
        <v>0</v>
      </c>
      <c r="WXP186" s="12">
        <f>general_device_image.description</f>
        <v>0</v>
      </c>
      <c r="WXQ186" s="12">
        <f>general_device_image.description</f>
        <v>0</v>
      </c>
      <c r="WXR186" s="12">
        <f>general_device_image.description</f>
        <v>0</v>
      </c>
      <c r="WXS186" s="12">
        <f>general_device_image.description</f>
        <v>0</v>
      </c>
      <c r="WXT186" s="12">
        <f>general_device_image.description</f>
        <v>0</v>
      </c>
      <c r="WXU186" s="12">
        <f>general_device_image.description</f>
        <v>0</v>
      </c>
      <c r="WXV186" s="12">
        <f>general_device_image.description</f>
        <v>0</v>
      </c>
      <c r="WXW186" s="12">
        <f>general_device_image.description</f>
        <v>0</v>
      </c>
      <c r="WXX186" s="12">
        <f>general_device_image.description</f>
        <v>0</v>
      </c>
      <c r="WXY186" s="12">
        <f>general_device_image.description</f>
        <v>0</v>
      </c>
      <c r="WXZ186" s="12">
        <f>general_device_image.description</f>
        <v>0</v>
      </c>
      <c r="WYA186" s="12">
        <f>general_device_image.description</f>
        <v>0</v>
      </c>
      <c r="WYB186" s="12">
        <f>general_device_image.description</f>
        <v>0</v>
      </c>
      <c r="WYC186" s="12">
        <f>general_device_image.description</f>
        <v>0</v>
      </c>
      <c r="WYD186" s="12">
        <f>general_device_image.description</f>
        <v>0</v>
      </c>
      <c r="WYE186" s="12">
        <f>general_device_image.description</f>
        <v>0</v>
      </c>
      <c r="WYF186" s="12">
        <f>general_device_image.description</f>
        <v>0</v>
      </c>
      <c r="WYG186" s="12">
        <f>general_device_image.description</f>
        <v>0</v>
      </c>
      <c r="WYH186" s="12">
        <f>general_device_image.description</f>
        <v>0</v>
      </c>
      <c r="WYI186" s="12">
        <f>general_device_image.description</f>
        <v>0</v>
      </c>
      <c r="WYJ186" s="12">
        <f>general_device_image.description</f>
        <v>0</v>
      </c>
      <c r="WYK186" s="12">
        <f>general_device_image.description</f>
        <v>0</v>
      </c>
      <c r="WYL186" s="12">
        <f>general_device_image.description</f>
        <v>0</v>
      </c>
      <c r="WYM186" s="12">
        <f>general_device_image.description</f>
        <v>0</v>
      </c>
      <c r="WYN186" s="12">
        <f>general_device_image.description</f>
        <v>0</v>
      </c>
      <c r="WYO186" s="12">
        <f>general_device_image.description</f>
        <v>0</v>
      </c>
      <c r="WYP186" s="12">
        <f>general_device_image.description</f>
        <v>0</v>
      </c>
      <c r="WYQ186" s="12">
        <f>general_device_image.description</f>
        <v>0</v>
      </c>
      <c r="WYR186" s="12">
        <f>general_device_image.description</f>
        <v>0</v>
      </c>
      <c r="WYS186" s="12">
        <f>general_device_image.description</f>
        <v>0</v>
      </c>
      <c r="WYT186" s="12">
        <f>general_device_image.description</f>
        <v>0</v>
      </c>
      <c r="WYU186" s="12">
        <f>general_device_image.description</f>
        <v>0</v>
      </c>
      <c r="WYV186" s="12">
        <f>general_device_image.description</f>
        <v>0</v>
      </c>
      <c r="WYW186" s="12">
        <f>general_device_image.description</f>
        <v>0</v>
      </c>
      <c r="WYX186" s="12">
        <f>general_device_image.description</f>
        <v>0</v>
      </c>
      <c r="WYY186" s="12">
        <f>general_device_image.description</f>
        <v>0</v>
      </c>
      <c r="WYZ186" s="12">
        <f>general_device_image.description</f>
        <v>0</v>
      </c>
      <c r="WZA186" s="12">
        <f>general_device_image.description</f>
        <v>0</v>
      </c>
      <c r="WZB186" s="12">
        <f>general_device_image.description</f>
        <v>0</v>
      </c>
      <c r="WZC186" s="12">
        <f>general_device_image.description</f>
        <v>0</v>
      </c>
      <c r="WZD186" s="12">
        <f>general_device_image.description</f>
        <v>0</v>
      </c>
      <c r="WZE186" s="12">
        <f>general_device_image.description</f>
        <v>0</v>
      </c>
      <c r="WZF186" s="12">
        <f>general_device_image.description</f>
        <v>0</v>
      </c>
      <c r="WZG186" s="12">
        <f>general_device_image.description</f>
        <v>0</v>
      </c>
      <c r="WZH186" s="12">
        <f>general_device_image.description</f>
        <v>0</v>
      </c>
      <c r="WZI186" s="12">
        <f>general_device_image.description</f>
        <v>0</v>
      </c>
      <c r="WZJ186" s="12">
        <f>general_device_image.description</f>
        <v>0</v>
      </c>
      <c r="WZK186" s="12">
        <f>general_device_image.description</f>
        <v>0</v>
      </c>
      <c r="WZL186" s="12">
        <f>general_device_image.description</f>
        <v>0</v>
      </c>
      <c r="WZM186" s="12">
        <f>general_device_image.description</f>
        <v>0</v>
      </c>
      <c r="WZN186" s="12">
        <f>general_device_image.description</f>
        <v>0</v>
      </c>
      <c r="WZO186" s="12">
        <f>general_device_image.description</f>
        <v>0</v>
      </c>
      <c r="WZP186" s="12">
        <f>general_device_image.description</f>
        <v>0</v>
      </c>
      <c r="WZQ186" s="12">
        <f>general_device_image.description</f>
        <v>0</v>
      </c>
      <c r="WZR186" s="12">
        <f>general_device_image.description</f>
        <v>0</v>
      </c>
      <c r="WZS186" s="12">
        <f>general_device_image.description</f>
        <v>0</v>
      </c>
      <c r="WZT186" s="12">
        <f>general_device_image.description</f>
        <v>0</v>
      </c>
      <c r="WZU186" s="12">
        <f>general_device_image.description</f>
        <v>0</v>
      </c>
      <c r="WZV186" s="12">
        <f>general_device_image.description</f>
        <v>0</v>
      </c>
      <c r="WZW186" s="12">
        <f>general_device_image.description</f>
        <v>0</v>
      </c>
      <c r="WZX186" s="12">
        <f>general_device_image.description</f>
        <v>0</v>
      </c>
      <c r="WZY186" s="12">
        <f>general_device_image.description</f>
        <v>0</v>
      </c>
      <c r="WZZ186" s="12">
        <f>general_device_image.description</f>
        <v>0</v>
      </c>
      <c r="XAA186" s="12">
        <f>general_device_image.description</f>
        <v>0</v>
      </c>
      <c r="XAB186" s="12">
        <f>general_device_image.description</f>
        <v>0</v>
      </c>
      <c r="XAC186" s="12">
        <f>general_device_image.description</f>
        <v>0</v>
      </c>
      <c r="XAD186" s="12">
        <f>general_device_image.description</f>
        <v>0</v>
      </c>
      <c r="XAE186" s="12">
        <f>general_device_image.description</f>
        <v>0</v>
      </c>
      <c r="XAF186" s="12">
        <f>general_device_image.description</f>
        <v>0</v>
      </c>
      <c r="XAG186" s="12">
        <f>general_device_image.description</f>
        <v>0</v>
      </c>
      <c r="XAH186" s="12">
        <f>general_device_image.description</f>
        <v>0</v>
      </c>
      <c r="XAI186" s="12">
        <f>general_device_image.description</f>
        <v>0</v>
      </c>
      <c r="XAJ186" s="12">
        <f>general_device_image.description</f>
        <v>0</v>
      </c>
      <c r="XAK186" s="12">
        <f>general_device_image.description</f>
        <v>0</v>
      </c>
      <c r="XAL186" s="12">
        <f>general_device_image.description</f>
        <v>0</v>
      </c>
      <c r="XAM186" s="12">
        <f>general_device_image.description</f>
        <v>0</v>
      </c>
      <c r="XAN186" s="12">
        <f>general_device_image.description</f>
        <v>0</v>
      </c>
      <c r="XAO186" s="12">
        <f>general_device_image.description</f>
        <v>0</v>
      </c>
      <c r="XAP186" s="12">
        <f>general_device_image.description</f>
        <v>0</v>
      </c>
      <c r="XAQ186" s="12">
        <f>general_device_image.description</f>
        <v>0</v>
      </c>
      <c r="XAR186" s="12">
        <f>general_device_image.description</f>
        <v>0</v>
      </c>
      <c r="XAS186" s="12">
        <f>general_device_image.description</f>
        <v>0</v>
      </c>
      <c r="XAT186" s="12">
        <f>general_device_image.description</f>
        <v>0</v>
      </c>
      <c r="XAU186" s="12">
        <f>general_device_image.description</f>
        <v>0</v>
      </c>
      <c r="XAV186" s="12">
        <f>general_device_image.description</f>
        <v>0</v>
      </c>
      <c r="XAW186" s="12">
        <f>general_device_image.description</f>
        <v>0</v>
      </c>
      <c r="XAX186" s="12">
        <f>general_device_image.description</f>
        <v>0</v>
      </c>
      <c r="XAY186" s="12">
        <f>general_device_image.description</f>
        <v>0</v>
      </c>
      <c r="XAZ186" s="12">
        <f>general_device_image.description</f>
        <v>0</v>
      </c>
      <c r="XBA186" s="12">
        <f>general_device_image.description</f>
        <v>0</v>
      </c>
      <c r="XBB186" s="12">
        <f>general_device_image.description</f>
        <v>0</v>
      </c>
      <c r="XBC186" s="12">
        <f>general_device_image.description</f>
        <v>0</v>
      </c>
      <c r="XBD186" s="12">
        <f>general_device_image.description</f>
        <v>0</v>
      </c>
      <c r="XBE186" s="12">
        <f>general_device_image.description</f>
        <v>0</v>
      </c>
      <c r="XBF186" s="12">
        <f>general_device_image.description</f>
        <v>0</v>
      </c>
      <c r="XBG186" s="12">
        <f>general_device_image.description</f>
        <v>0</v>
      </c>
      <c r="XBH186" s="12">
        <f>general_device_image.description</f>
        <v>0</v>
      </c>
      <c r="XBI186" s="12">
        <f>general_device_image.description</f>
        <v>0</v>
      </c>
      <c r="XBJ186" s="12">
        <f>general_device_image.description</f>
        <v>0</v>
      </c>
      <c r="XBK186" s="12">
        <f>general_device_image.description</f>
        <v>0</v>
      </c>
      <c r="XBL186" s="12">
        <f>general_device_image.description</f>
        <v>0</v>
      </c>
      <c r="XBM186" s="12">
        <f>general_device_image.description</f>
        <v>0</v>
      </c>
      <c r="XBN186" s="12">
        <f>general_device_image.description</f>
        <v>0</v>
      </c>
      <c r="XBO186" s="12">
        <f>general_device_image.description</f>
        <v>0</v>
      </c>
      <c r="XBP186" s="12">
        <f>general_device_image.description</f>
        <v>0</v>
      </c>
      <c r="XBQ186" s="12">
        <f>general_device_image.description</f>
        <v>0</v>
      </c>
      <c r="XBR186" s="12">
        <f>general_device_image.description</f>
        <v>0</v>
      </c>
      <c r="XBS186" s="12">
        <f>general_device_image.description</f>
        <v>0</v>
      </c>
      <c r="XBT186" s="12">
        <f>general_device_image.description</f>
        <v>0</v>
      </c>
      <c r="XBU186" s="12">
        <f>general_device_image.description</f>
        <v>0</v>
      </c>
      <c r="XBV186" s="12">
        <f>general_device_image.description</f>
        <v>0</v>
      </c>
      <c r="XBW186" s="12">
        <f>general_device_image.description</f>
        <v>0</v>
      </c>
      <c r="XBX186" s="12">
        <f>general_device_image.description</f>
        <v>0</v>
      </c>
      <c r="XBY186" s="12">
        <f>general_device_image.description</f>
        <v>0</v>
      </c>
      <c r="XBZ186" s="12">
        <f>general_device_image.description</f>
        <v>0</v>
      </c>
      <c r="XCA186" s="12">
        <f>general_device_image.description</f>
        <v>0</v>
      </c>
      <c r="XCB186" s="12">
        <f>general_device_image.description</f>
        <v>0</v>
      </c>
      <c r="XCC186" s="12">
        <f>general_device_image.description</f>
        <v>0</v>
      </c>
      <c r="XCD186" s="12">
        <f>general_device_image.description</f>
        <v>0</v>
      </c>
      <c r="XCE186" s="12">
        <f>general_device_image.description</f>
        <v>0</v>
      </c>
      <c r="XCF186" s="12">
        <f>general_device_image.description</f>
        <v>0</v>
      </c>
      <c r="XCG186" s="12">
        <f>general_device_image.description</f>
        <v>0</v>
      </c>
      <c r="XCH186" s="12">
        <f>general_device_image.description</f>
        <v>0</v>
      </c>
      <c r="XCI186" s="12">
        <f>general_device_image.description</f>
        <v>0</v>
      </c>
      <c r="XCJ186" s="12">
        <f>general_device_image.description</f>
        <v>0</v>
      </c>
      <c r="XCK186" s="12">
        <f>general_device_image.description</f>
        <v>0</v>
      </c>
      <c r="XCL186" s="12">
        <f>general_device_image.description</f>
        <v>0</v>
      </c>
      <c r="XCM186" s="12">
        <f>general_device_image.description</f>
        <v>0</v>
      </c>
      <c r="XCN186" s="12">
        <f>general_device_image.description</f>
        <v>0</v>
      </c>
      <c r="XCO186" s="12">
        <f>general_device_image.description</f>
        <v>0</v>
      </c>
      <c r="XCP186" s="12">
        <f>general_device_image.description</f>
        <v>0</v>
      </c>
      <c r="XCQ186" s="12">
        <f>general_device_image.description</f>
        <v>0</v>
      </c>
      <c r="XCR186" s="12">
        <f>general_device_image.description</f>
        <v>0</v>
      </c>
      <c r="XCS186" s="12">
        <f>general_device_image.description</f>
        <v>0</v>
      </c>
      <c r="XCT186" s="12">
        <f>general_device_image.description</f>
        <v>0</v>
      </c>
      <c r="XCU186" s="12">
        <f>general_device_image.description</f>
        <v>0</v>
      </c>
      <c r="XCV186" s="12">
        <f>general_device_image.description</f>
        <v>0</v>
      </c>
      <c r="XCW186" s="12">
        <f>general_device_image.description</f>
        <v>0</v>
      </c>
      <c r="XCX186" s="12">
        <f>general_device_image.description</f>
        <v>0</v>
      </c>
      <c r="XCY186" s="12">
        <f>general_device_image.description</f>
        <v>0</v>
      </c>
      <c r="XCZ186" s="12">
        <f>general_device_image.description</f>
        <v>0</v>
      </c>
      <c r="XDA186" s="12">
        <f>general_device_image.description</f>
        <v>0</v>
      </c>
      <c r="XDB186" s="12">
        <f>general_device_image.description</f>
        <v>0</v>
      </c>
      <c r="XDC186" s="12">
        <f>general_device_image.description</f>
        <v>0</v>
      </c>
      <c r="XDD186" s="12">
        <f>general_device_image.description</f>
        <v>0</v>
      </c>
      <c r="XDE186" s="12">
        <f>general_device_image.description</f>
        <v>0</v>
      </c>
      <c r="XDF186" s="12">
        <f>general_device_image.description</f>
        <v>0</v>
      </c>
      <c r="XDG186" s="12">
        <f>general_device_image.description</f>
        <v>0</v>
      </c>
      <c r="XDH186" s="12">
        <f>general_device_image.description</f>
        <v>0</v>
      </c>
      <c r="XDI186" s="12">
        <f>general_device_image.description</f>
        <v>0</v>
      </c>
      <c r="XDJ186" s="12">
        <f>general_device_image.description</f>
        <v>0</v>
      </c>
      <c r="XDK186" s="12">
        <f>general_device_image.description</f>
        <v>0</v>
      </c>
      <c r="XDL186" s="12">
        <f>general_device_image.description</f>
        <v>0</v>
      </c>
      <c r="XDM186" s="12">
        <f>general_device_image.description</f>
        <v>0</v>
      </c>
      <c r="XDN186" s="12">
        <f>general_device_image.description</f>
        <v>0</v>
      </c>
      <c r="XDO186" s="12">
        <f>general_device_image.description</f>
        <v>0</v>
      </c>
      <c r="XDP186" s="12">
        <f>general_device_image.description</f>
        <v>0</v>
      </c>
      <c r="XDQ186" s="12">
        <f>general_device_image.description</f>
        <v>0</v>
      </c>
      <c r="XDR186" s="12">
        <f>general_device_image.description</f>
        <v>0</v>
      </c>
      <c r="XDS186" s="12">
        <f>general_device_image.description</f>
        <v>0</v>
      </c>
      <c r="XDT186" s="12">
        <f>general_device_image.description</f>
        <v>0</v>
      </c>
      <c r="XDU186" s="12">
        <f>general_device_image.description</f>
        <v>0</v>
      </c>
      <c r="XDV186" s="12">
        <f>general_device_image.description</f>
        <v>0</v>
      </c>
      <c r="XDW186" s="12">
        <f>general_device_image.description</f>
        <v>0</v>
      </c>
      <c r="XDX186" s="12">
        <f>general_device_image.description</f>
        <v>0</v>
      </c>
      <c r="XDY186" s="12">
        <f>general_device_image.description</f>
        <v>0</v>
      </c>
      <c r="XDZ186" s="12">
        <f>general_device_image.description</f>
        <v>0</v>
      </c>
      <c r="XEA186" s="12">
        <f>general_device_image.description</f>
        <v>0</v>
      </c>
      <c r="XEB186" s="12">
        <f>general_device_image.description</f>
        <v>0</v>
      </c>
      <c r="XEC186" s="12">
        <f>general_device_image.description</f>
        <v>0</v>
      </c>
      <c r="XED186" s="12">
        <f>general_device_image.description</f>
        <v>0</v>
      </c>
      <c r="XEE186" s="12">
        <f>general_device_image.description</f>
        <v>0</v>
      </c>
      <c r="XEF186" s="12">
        <f>general_device_image.description</f>
        <v>0</v>
      </c>
      <c r="XEG186" s="12">
        <f>general_device_image.description</f>
        <v>0</v>
      </c>
      <c r="XEH186" s="12">
        <f>general_device_image.description</f>
        <v>0</v>
      </c>
      <c r="XEI186" s="12">
        <f>general_device_image.description</f>
        <v>0</v>
      </c>
      <c r="XEJ186" s="12">
        <f>general_device_image.description</f>
        <v>0</v>
      </c>
      <c r="XEK186" s="12">
        <f>general_device_image.description</f>
        <v>0</v>
      </c>
      <c r="XEL186" s="12">
        <f>general_device_image.description</f>
        <v>0</v>
      </c>
      <c r="XEM186" s="12">
        <f>general_device_image.description</f>
        <v>0</v>
      </c>
      <c r="XEN186" s="12">
        <f>general_device_image.description</f>
        <v>0</v>
      </c>
      <c r="XEO186" s="12">
        <f>general_device_image.description</f>
        <v>0</v>
      </c>
      <c r="XEP186" s="12">
        <f>general_device_image.description</f>
        <v>0</v>
      </c>
      <c r="XEQ186" s="12">
        <f>general_device_image.description</f>
        <v>0</v>
      </c>
      <c r="XER186" s="12">
        <f>general_device_image.description</f>
        <v>0</v>
      </c>
      <c r="XES186" s="12">
        <f>general_device_image.description</f>
        <v>0</v>
      </c>
      <c r="XET186" s="12">
        <f>general_device_image.description</f>
        <v>0</v>
      </c>
      <c r="XEU186" s="12">
        <f>general_device_image.description</f>
        <v>0</v>
      </c>
      <c r="XEV186" s="12">
        <f>general_device_image.description</f>
        <v>0</v>
      </c>
      <c r="XEW186" s="12">
        <f>general_device_image.description</f>
        <v>0</v>
      </c>
      <c r="XEX186" s="12">
        <f>general_device_image.description</f>
        <v>0</v>
      </c>
      <c r="XEY186" s="12">
        <f>general_device_image.description</f>
        <v>0</v>
      </c>
      <c r="XEZ186" s="12">
        <f>general_device_image.description</f>
        <v>0</v>
      </c>
      <c r="XFA186" s="12">
        <f>general_device_image.description</f>
        <v>0</v>
      </c>
      <c r="XFB186" s="12">
        <f>general_device_image.description</f>
        <v>0</v>
      </c>
      <c r="XFC186" s="12">
        <f>general_device_image.description</f>
        <v>0</v>
      </c>
      <c r="XFD186" s="12">
        <f>general_device_image.description</f>
        <v>0</v>
      </c>
    </row>
    <row r="187" spans="1:16383" customHeight="1" ht="200.25">
      <c r="A187" s="31">
        <f>varoventtiili_koestus_kuva</f>
        <v>0</v>
      </c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</row>
    <row r="188" spans="1:1638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</row>
    <row r="189" spans="1:16383">
      <c r="A189" s="22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</row>
    <row r="190" spans="1:1638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</row>
    <row r="191" spans="1:16383">
      <c r="A191"/>
      <c r="B191"/>
      <c r="C191"/>
      <c r="D191"/>
      <c r="E191"/>
      <c r="F191"/>
      <c r="G191"/>
      <c r="H191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</row>
    <row r="192" spans="1:16383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spans="1:16383">
      <c r="A193" s="30" t="s">
        <v>23</v>
      </c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</row>
    <row r="194" spans="1:16383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</row>
    <row r="195" spans="1:16383">
      <c r="A195" s="1" t="s">
        <v>0</v>
      </c>
      <c r="B195"/>
      <c r="C195"/>
      <c r="D195"/>
      <c r="E195"/>
      <c r="F195"/>
      <c r="G195"/>
      <c r="H195"/>
      <c r="I195"/>
      <c r="J195"/>
      <c r="K195"/>
      <c r="L195"/>
      <c r="M195"/>
      <c r="N195" s="1" t="s">
        <v>1</v>
      </c>
      <c r="O195"/>
      <c r="P195"/>
      <c r="Q195"/>
      <c r="R195"/>
      <c r="S195" s="62"/>
      <c r="T195" s="62"/>
      <c r="U195" s="62"/>
      <c r="V195" s="62"/>
      <c r="W195" s="62"/>
      <c r="X195" s="62" t="str">
        <f>TEXT(form.aindex_bundle,"0000000")</f>
        <v>2100001</v>
      </c>
      <c r="Y195" t="s">
        <v>58</v>
      </c>
    </row>
    <row r="196" spans="1:16383">
      <c r="A196" s="2" t="s">
        <v>2</v>
      </c>
      <c r="B196"/>
      <c r="C196"/>
      <c r="D196"/>
      <c r="E196"/>
      <c r="F196"/>
      <c r="G196"/>
      <c r="H196"/>
      <c r="I196"/>
      <c r="J196"/>
      <c r="K196"/>
      <c r="L196"/>
      <c r="M196"/>
      <c r="N196" s="1" t="s">
        <v>3</v>
      </c>
      <c r="O196"/>
      <c r="P196"/>
      <c r="Q196"/>
      <c r="R196"/>
      <c r="S196" s="63" t="str">
        <f>DAY(NOW())&amp;"."&amp;MONTH(NOW())&amp;"."&amp;YEAR(NOW())</f>
        <v>23.2.2025</v>
      </c>
      <c r="T196" s="63"/>
      <c r="U196" s="63"/>
      <c r="V196" s="63"/>
      <c r="W196" s="63"/>
      <c r="X196" s="63"/>
    </row>
    <row r="197" spans="1:16383">
      <c r="A197" t="s">
        <v>4</v>
      </c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spans="1:16383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spans="1:16383" customHeight="1" ht="18.75">
      <c r="A199" s="6" t="s">
        <v>59</v>
      </c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 s="41" t="str">
        <f>DAY(ensimmainentarkastus_paiva)&amp;"."&amp;MONTH(ensimmainentarkastus_paiva)&amp;"."&amp;YEAR(ensimmainentarkastus_paiva)</f>
        <v>21.2.2025</v>
      </c>
      <c r="S199" s="41"/>
      <c r="T199" s="41"/>
      <c r="U199" s="41"/>
      <c r="V199" s="41"/>
      <c r="W199" s="41"/>
      <c r="X199" s="41"/>
    </row>
    <row r="200" spans="1:16383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spans="1:16383" s="25" customFormat="1">
      <c r="A201" s="1" t="s">
        <v>52</v>
      </c>
      <c r="B201" s="25"/>
      <c r="C201" s="25"/>
      <c r="D201" s="25"/>
      <c r="E201" s="25"/>
      <c r="F201" s="25"/>
      <c r="G201" s="25"/>
      <c r="H201" s="25"/>
      <c r="I201" s="25"/>
      <c r="J201" s="25"/>
      <c r="K201" s="26"/>
      <c r="L201" s="25"/>
      <c r="M201" s="27" t="s">
        <v>60</v>
      </c>
      <c r="N201" s="28"/>
      <c r="O201" s="25"/>
      <c r="P201" s="25" t="s">
        <v>61</v>
      </c>
      <c r="Q201" s="25"/>
      <c r="R201" s="25"/>
      <c r="S201" s="25"/>
      <c r="T201" s="25"/>
      <c r="U201" s="25"/>
      <c r="V201" s="25"/>
      <c r="W201" s="25"/>
      <c r="X201" s="25"/>
    </row>
    <row r="202" spans="1:16383">
      <c r="A202" s="25" t="s">
        <v>62</v>
      </c>
      <c r="B202"/>
      <c r="C202"/>
      <c r="D202"/>
      <c r="E202"/>
      <c r="F202"/>
      <c r="G202"/>
      <c r="H202"/>
      <c r="I202"/>
      <c r="J202"/>
      <c r="K202"/>
      <c r="L202"/>
      <c r="M202" s="38" t="str">
        <f>IF(vaatimustenmukaisuustodistus_tarkastettu=1,"Kyllä","Ei")</f>
        <v>Ei</v>
      </c>
      <c r="N202" s="39"/>
      <c r="O202" s="40"/>
      <c r="P202" s="32">
        <f>vaatimustenmukaisuustodistus_huomiot</f>
        <v>0</v>
      </c>
      <c r="Q202" s="33"/>
      <c r="R202" s="33"/>
      <c r="S202" s="33"/>
      <c r="T202" s="33"/>
      <c r="U202" s="33"/>
      <c r="V202" s="33"/>
      <c r="W202" s="33"/>
      <c r="X202" s="34"/>
    </row>
    <row r="203" spans="1:16383">
      <c r="A203" s="25" t="s">
        <v>63</v>
      </c>
      <c r="B203" s="25"/>
      <c r="C203" s="25"/>
      <c r="D203" s="25"/>
      <c r="E203" s="25"/>
      <c r="F203" s="25"/>
      <c r="G203" s="25"/>
      <c r="H203" s="25"/>
      <c r="I203" s="25"/>
      <c r="J203" s="25"/>
      <c r="K203" s="26"/>
      <c r="L203" s="26"/>
      <c r="M203" s="38" t="str">
        <f>IF(vaatimustenmukaisuusvakuutus_tarkastettu=1,"Kyllä","Ei")</f>
        <v>Ei</v>
      </c>
      <c r="N203" s="39"/>
      <c r="O203" s="40"/>
      <c r="P203" s="32">
        <f>vaatimustenmukaisuusvakuutus_huomiot</f>
        <v>0</v>
      </c>
      <c r="Q203" s="33"/>
      <c r="R203" s="33"/>
      <c r="S203" s="33"/>
      <c r="T203" s="33"/>
      <c r="U203" s="33"/>
      <c r="V203" s="33"/>
      <c r="W203" s="33"/>
      <c r="X203" s="34"/>
    </row>
    <row r="204" spans="1:16383">
      <c r="A204" s="25" t="s">
        <v>64</v>
      </c>
      <c r="B204" s="25"/>
      <c r="C204" s="25"/>
      <c r="D204" s="25"/>
      <c r="E204" s="25"/>
      <c r="F204" s="25"/>
      <c r="G204" s="25"/>
      <c r="H204" s="25"/>
      <c r="I204" s="25"/>
      <c r="J204" s="25"/>
      <c r="K204" s="26"/>
      <c r="L204" s="26"/>
      <c r="M204" s="38" t="str">
        <f>IF(laitekokonaisuus_vaatimustenmukaisuusvakuutus_tarkastettu=1,"Kyllä","Ei")</f>
        <v>Ei</v>
      </c>
      <c r="N204" s="39"/>
      <c r="O204" s="40"/>
      <c r="P204" s="32">
        <f>laitekokonaisuus_vaatimustenmukaisuusvakuutus_huomiot</f>
        <v>0</v>
      </c>
      <c r="Q204" s="33"/>
      <c r="R204" s="33"/>
      <c r="S204" s="33"/>
      <c r="T204" s="33"/>
      <c r="U204" s="33"/>
      <c r="V204" s="33"/>
      <c r="W204" s="33"/>
      <c r="X204" s="34"/>
    </row>
    <row r="205" spans="1:16383">
      <c r="A205" s="25" t="s">
        <v>65</v>
      </c>
      <c r="B205" s="25"/>
      <c r="C205" s="25"/>
      <c r="D205" s="25"/>
      <c r="E205" s="25"/>
      <c r="F205" s="25"/>
      <c r="G205" s="25"/>
      <c r="H205" s="25"/>
      <c r="I205" s="25"/>
      <c r="J205" s="25"/>
      <c r="K205" s="26"/>
      <c r="L205" s="26"/>
      <c r="M205" s="38" t="str">
        <f>IF(varoventtiilien_vaatimustenmukaisuusvakuutus_tarkastettu=1,"Kyllä","Ei")</f>
        <v>Ei</v>
      </c>
      <c r="N205" s="39"/>
      <c r="O205" s="40"/>
      <c r="P205" s="32">
        <f>varoventtiilien_vaatimustenmukaisuusvakuutus_huomiot</f>
        <v>0</v>
      </c>
      <c r="Q205" s="33"/>
      <c r="R205" s="33"/>
      <c r="S205" s="33"/>
      <c r="T205" s="33"/>
      <c r="U205" s="33"/>
      <c r="V205" s="33"/>
      <c r="W205" s="33"/>
      <c r="X205" s="34"/>
    </row>
    <row r="206" spans="1:16383">
      <c r="A206" s="25" t="s">
        <v>66</v>
      </c>
      <c r="B206" s="25"/>
      <c r="C206" s="25"/>
      <c r="D206" s="25"/>
      <c r="E206" s="25"/>
      <c r="F206" s="25"/>
      <c r="G206" s="25"/>
      <c r="H206" s="25"/>
      <c r="I206" s="25"/>
      <c r="J206" s="25"/>
      <c r="K206" s="26"/>
      <c r="L206" s="26"/>
      <c r="M206" s="38" t="str">
        <f>IF(varusteiden_toimintatarkastus_tarkastettu=1,"Kyllä","Ei")</f>
        <v>Ei</v>
      </c>
      <c r="N206" s="39"/>
      <c r="O206" s="40"/>
      <c r="P206" s="32">
        <f>varusteiden_toimintatarkastus_huomiot</f>
        <v>0</v>
      </c>
      <c r="Q206" s="33"/>
      <c r="R206" s="33"/>
      <c r="S206" s="33"/>
      <c r="T206" s="33"/>
      <c r="U206" s="33"/>
      <c r="V206" s="33"/>
      <c r="W206" s="33"/>
      <c r="X206" s="34"/>
    </row>
    <row r="207" spans="1:16383">
      <c r="A207" s="25" t="s">
        <v>67</v>
      </c>
      <c r="B207" s="25"/>
      <c r="C207" s="25"/>
      <c r="D207" s="25"/>
      <c r="E207" s="25"/>
      <c r="F207" s="25"/>
      <c r="G207" s="25"/>
      <c r="H207" s="25"/>
      <c r="I207" s="25"/>
      <c r="J207" s="25"/>
      <c r="K207" s="26"/>
      <c r="L207" s="26"/>
      <c r="M207" s="38" t="str">
        <f>IF(sijoituksen_turvallisuus_tarkastettu=1,"Kyllä","Ei")</f>
        <v>Ei</v>
      </c>
      <c r="N207" s="39"/>
      <c r="O207" s="40"/>
      <c r="P207" s="32">
        <f>sijoituksen_turvallisuus_huomiot</f>
        <v>0</v>
      </c>
      <c r="Q207" s="33"/>
      <c r="R207" s="33"/>
      <c r="S207" s="33"/>
      <c r="T207" s="33"/>
      <c r="U207" s="33"/>
      <c r="V207" s="33"/>
      <c r="W207" s="33"/>
      <c r="X207" s="34"/>
    </row>
    <row r="208" spans="1:16383">
      <c r="A208" s="25" t="s">
        <v>68</v>
      </c>
      <c r="B208" s="25"/>
      <c r="C208" s="25"/>
      <c r="D208" s="25"/>
      <c r="E208" s="25"/>
      <c r="F208" s="25"/>
      <c r="G208" s="25"/>
      <c r="H208" s="25"/>
      <c r="I208" s="25"/>
      <c r="J208" s="25"/>
      <c r="K208" s="26"/>
      <c r="L208" s="26"/>
      <c r="M208" s="38" t="str">
        <f>IF(yleistarkastus_tarkastettu=1,"Kyllä","Ei")</f>
        <v>Ei</v>
      </c>
      <c r="N208" s="39"/>
      <c r="O208" s="40"/>
      <c r="P208" s="32">
        <f>yleistarkastus_huomiot</f>
        <v>0</v>
      </c>
      <c r="Q208" s="33"/>
      <c r="R208" s="33"/>
      <c r="S208" s="33"/>
      <c r="T208" s="33"/>
      <c r="U208" s="33"/>
      <c r="V208" s="33"/>
      <c r="W208" s="33"/>
      <c r="X208" s="34"/>
    </row>
    <row r="209" spans="1:16383">
      <c r="A209" s="25" t="s">
        <v>69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6"/>
      <c r="L209" s="26"/>
      <c r="M209" s="38" t="str">
        <f>IF(turvaautomaatio_tarkastettu=1,"Kyllä","Ei")</f>
        <v>Ei</v>
      </c>
      <c r="N209" s="39"/>
      <c r="O209" s="40"/>
      <c r="P209" s="32">
        <f>turvaautomaatio_huomiot</f>
        <v>0</v>
      </c>
      <c r="Q209" s="33"/>
      <c r="R209" s="33"/>
      <c r="S209" s="33"/>
      <c r="T209" s="33"/>
      <c r="U209" s="33"/>
      <c r="V209" s="33"/>
      <c r="W209" s="33"/>
      <c r="X209" s="34"/>
    </row>
    <row r="210" spans="1:16383">
      <c r="A210" s="25" t="s">
        <v>70</v>
      </c>
      <c r="B210" s="25"/>
      <c r="C210" s="25"/>
      <c r="D210" s="25"/>
      <c r="E210" s="25"/>
      <c r="F210" s="25"/>
      <c r="G210" s="25"/>
      <c r="H210" s="25"/>
      <c r="I210" s="25"/>
      <c r="J210" s="25"/>
      <c r="K210" s="26"/>
      <c r="L210" s="26"/>
      <c r="M210" s="38" t="str">
        <f>IF(varmistuslaitteet_tarkastettu=1,"Kyllä","Ei")</f>
        <v>Ei</v>
      </c>
      <c r="N210" s="39"/>
      <c r="O210" s="40"/>
      <c r="P210" s="32">
        <f>varmistuslaitteet_huomiot</f>
        <v>0</v>
      </c>
      <c r="Q210" s="33"/>
      <c r="R210" s="33"/>
      <c r="S210" s="33"/>
      <c r="T210" s="33"/>
      <c r="U210" s="33"/>
      <c r="V210" s="33"/>
      <c r="W210" s="33"/>
      <c r="X210" s="34"/>
    </row>
    <row r="211" spans="1:16383">
      <c r="A211" s="25" t="s">
        <v>71</v>
      </c>
      <c r="B211" s="25"/>
      <c r="C211" s="25"/>
      <c r="D211" s="25"/>
      <c r="E211" s="25"/>
      <c r="F211" s="25"/>
      <c r="G211" s="25"/>
      <c r="H211" s="25"/>
      <c r="I211" s="25"/>
      <c r="J211" s="25"/>
      <c r="K211" s="26"/>
      <c r="L211" s="26"/>
      <c r="M211" s="38" t="str">
        <f>IF(ohjeet_tarkastettu=1,"Kyllä","Ei")</f>
        <v>Ei</v>
      </c>
      <c r="N211" s="39"/>
      <c r="O211" s="40"/>
      <c r="P211" s="32">
        <f>ohjeet_huomiot</f>
        <v>0</v>
      </c>
      <c r="Q211" s="33"/>
      <c r="R211" s="33"/>
      <c r="S211" s="33"/>
      <c r="T211" s="33"/>
      <c r="U211" s="33"/>
      <c r="V211" s="33"/>
      <c r="W211" s="33"/>
      <c r="X211" s="34"/>
    </row>
    <row r="212" spans="1:16383">
      <c r="A212" s="25" t="s">
        <v>72</v>
      </c>
      <c r="B212" s="25"/>
      <c r="C212" s="25"/>
      <c r="D212" s="25"/>
      <c r="E212" s="25"/>
      <c r="F212" s="25"/>
      <c r="G212" s="25"/>
      <c r="H212" s="25"/>
      <c r="I212" s="25"/>
      <c r="J212" s="25"/>
      <c r="K212" s="26"/>
      <c r="L212" s="26"/>
      <c r="M212" s="38" t="str">
        <f>IF(putkisto_tarkastettu=1,"Kyllä","Ei")</f>
        <v>Ei</v>
      </c>
      <c r="N212" s="39"/>
      <c r="O212" s="40"/>
      <c r="P212" s="32">
        <f>putkisto_huomiot</f>
        <v>0</v>
      </c>
      <c r="Q212" s="33"/>
      <c r="R212" s="33"/>
      <c r="S212" s="33"/>
      <c r="T212" s="33"/>
      <c r="U212" s="33"/>
      <c r="V212" s="33"/>
      <c r="W212" s="33"/>
      <c r="X212" s="34"/>
    </row>
    <row r="213" spans="1:16383">
      <c r="A213" s="25" t="s">
        <v>73</v>
      </c>
      <c r="B213" s="25"/>
      <c r="C213" s="25"/>
      <c r="D213" s="25"/>
      <c r="E213" s="25"/>
      <c r="F213" s="25"/>
      <c r="G213" s="25"/>
      <c r="H213" s="25"/>
      <c r="I213" s="25"/>
      <c r="J213" s="25"/>
      <c r="K213" s="26"/>
      <c r="L213" s="26"/>
      <c r="M213" s="38" t="str">
        <f>IF(vaaranarviointi_tarkastettu=1,"Kyllä","Ei")</f>
        <v>Ei</v>
      </c>
      <c r="N213" s="39"/>
      <c r="O213" s="40"/>
      <c r="P213" s="32">
        <f>vaaranarviointi_huomiot</f>
        <v>0</v>
      </c>
      <c r="Q213" s="33"/>
      <c r="R213" s="33"/>
      <c r="S213" s="33"/>
      <c r="T213" s="33"/>
      <c r="U213" s="33"/>
      <c r="V213" s="33"/>
      <c r="W213" s="33"/>
      <c r="X213" s="34"/>
    </row>
    <row r="214" spans="1:16383">
      <c r="A214" s="25" t="s">
        <v>74</v>
      </c>
      <c r="B214" s="25"/>
      <c r="C214" s="25"/>
      <c r="D214" s="25"/>
      <c r="E214" s="25"/>
      <c r="F214" s="25"/>
      <c r="G214" s="25"/>
      <c r="H214" s="25"/>
      <c r="I214" s="25"/>
      <c r="J214" s="25"/>
      <c r="K214" s="26"/>
      <c r="L214" s="26"/>
      <c r="M214" s="38" t="str">
        <f>IF(kilpimerkinnat_tarkastettu=1,"Kyllä","Ei")</f>
        <v>Ei</v>
      </c>
      <c r="N214" s="39"/>
      <c r="O214" s="40"/>
      <c r="P214" s="32">
        <f>kilpimerkinnat_huomiot</f>
        <v>0</v>
      </c>
      <c r="Q214" s="33"/>
      <c r="R214" s="33"/>
      <c r="S214" s="33"/>
      <c r="T214" s="33"/>
      <c r="U214" s="33"/>
      <c r="V214" s="33"/>
      <c r="W214" s="33"/>
      <c r="X214" s="34"/>
    </row>
    <row r="215" spans="1:16383">
      <c r="A215" s="25" t="s">
        <v>75</v>
      </c>
      <c r="B215" s="25"/>
      <c r="C215" s="25"/>
      <c r="D215" s="25"/>
      <c r="E215" s="25"/>
      <c r="F215" s="25"/>
      <c r="G215" s="25"/>
      <c r="H215" s="25"/>
      <c r="I215" s="25"/>
      <c r="J215" s="25"/>
      <c r="K215" s="26"/>
      <c r="L215" s="26"/>
      <c r="M215" s="38" t="str">
        <f>IF(pikaavio_tarkastettu=1,"Kyllä","Ei")</f>
        <v>Ei</v>
      </c>
      <c r="N215" s="39"/>
      <c r="O215" s="40"/>
      <c r="P215" s="32">
        <f>pikaavio_huomiot</f>
        <v>0</v>
      </c>
      <c r="Q215" s="33"/>
      <c r="R215" s="33"/>
      <c r="S215" s="33"/>
      <c r="T215" s="33"/>
      <c r="U215" s="33"/>
      <c r="V215" s="33"/>
      <c r="W215" s="33"/>
      <c r="X215" s="34"/>
    </row>
    <row r="216" spans="1:16383">
      <c r="A216" s="25" t="s">
        <v>76</v>
      </c>
      <c r="B216" s="25"/>
      <c r="C216" s="25"/>
      <c r="D216" s="25"/>
      <c r="E216" s="25"/>
      <c r="F216" s="25"/>
      <c r="G216" s="25"/>
      <c r="H216" s="25"/>
      <c r="I216" s="25"/>
      <c r="J216" s="25"/>
      <c r="K216" s="26"/>
      <c r="L216" s="26"/>
      <c r="M216" s="38" t="str">
        <f>IF(riittavahenkilosto_tarkastettu=1,"Kyllä","Ei")</f>
        <v>Ei</v>
      </c>
      <c r="N216" s="39"/>
      <c r="O216" s="40"/>
      <c r="P216" s="32">
        <f>riittavahenkilosto_huomiot</f>
        <v>0</v>
      </c>
      <c r="Q216" s="33"/>
      <c r="R216" s="33"/>
      <c r="S216" s="33"/>
      <c r="T216" s="33"/>
      <c r="U216" s="33"/>
      <c r="V216" s="33"/>
      <c r="W216" s="33"/>
      <c r="X216" s="34"/>
    </row>
    <row r="217" spans="1:16383">
      <c r="A217" s="25" t="s">
        <v>77</v>
      </c>
      <c r="B217"/>
      <c r="C217"/>
      <c r="D217"/>
      <c r="E217"/>
      <c r="F217"/>
      <c r="G217"/>
      <c r="H217"/>
      <c r="I217"/>
      <c r="J217"/>
      <c r="K217"/>
      <c r="L217"/>
      <c r="M217" s="35" t="str">
        <f>IF(yleisetjarjestelyt_tarkastettu=1,"Kyllä","Ei")</f>
        <v>Ei</v>
      </c>
      <c r="N217" s="36"/>
      <c r="O217" s="37"/>
      <c r="P217" s="32">
        <f>yleisetjarjestelyt_huomiot</f>
        <v>0</v>
      </c>
      <c r="Q217" s="33"/>
      <c r="R217" s="33"/>
      <c r="S217" s="33"/>
      <c r="T217" s="33"/>
      <c r="U217" s="33"/>
      <c r="V217" s="33"/>
      <c r="W217" s="33"/>
      <c r="X217" s="34"/>
    </row>
    <row r="218" spans="1:16383">
      <c r="A218" s="25" t="s">
        <v>78</v>
      </c>
      <c r="B218"/>
      <c r="C218"/>
      <c r="D218"/>
      <c r="E218"/>
      <c r="F218"/>
      <c r="G218"/>
      <c r="H218"/>
      <c r="I218"/>
      <c r="J218"/>
      <c r="K218"/>
      <c r="L218"/>
      <c r="M218" s="35" t="str">
        <f>IF(kayttoarvot_tarkastettu=1,"Kyllä","Ei")</f>
        <v>Ei</v>
      </c>
      <c r="N218" s="36"/>
      <c r="O218" s="37"/>
      <c r="P218" s="32">
        <f>kayttoarvot_huomiot</f>
        <v>0</v>
      </c>
      <c r="Q218" s="33"/>
      <c r="R218" s="33"/>
      <c r="S218" s="33"/>
      <c r="T218" s="33"/>
      <c r="U218" s="33"/>
      <c r="V218" s="33"/>
      <c r="W218" s="33"/>
      <c r="X218" s="34"/>
    </row>
    <row r="219" spans="1:16383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spans="1:16383">
      <c r="A220" s="1" t="s">
        <v>61</v>
      </c>
      <c r="B220"/>
      <c r="C220"/>
      <c r="D220"/>
      <c r="E220"/>
      <c r="F220"/>
      <c r="G220"/>
      <c r="H220"/>
      <c r="I220"/>
      <c r="J220"/>
      <c r="K220" s="5"/>
      <c r="L220" s="5"/>
      <c r="M220" s="31"/>
      <c r="N220" s="31"/>
      <c r="O220" s="31"/>
      <c r="P220" s="31"/>
      <c r="Q220" s="31"/>
      <c r="R220" s="31"/>
      <c r="S220" s="5"/>
      <c r="T220" s="5"/>
      <c r="U220" s="5"/>
      <c r="V220" s="5"/>
      <c r="W220" s="31"/>
      <c r="X220" s="31"/>
    </row>
    <row r="221" spans="1:16383">
      <c r="A221" s="11">
        <f>ensimmainentarkastus_huomiot</f>
        <v>0</v>
      </c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</row>
    <row r="222" spans="1:1638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</row>
    <row r="223" spans="1:1638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</row>
    <row r="224" spans="1:1638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</row>
    <row r="225" spans="1:16383">
      <c r="A225" s="12" t="s">
        <v>79</v>
      </c>
      <c r="B225"/>
      <c r="C225"/>
      <c r="D225"/>
      <c r="E225"/>
      <c r="F225"/>
      <c r="G225"/>
      <c r="H225"/>
      <c r="I22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</row>
    <row r="226" spans="1:16383" customHeight="1" ht="223.5">
      <c r="A226" s="31">
        <f>ensimmainentarkastus_yleiskuva</f>
        <v>0</v>
      </c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24"/>
      <c r="T226" s="24"/>
      <c r="U226" s="24"/>
      <c r="V226" s="24"/>
      <c r="W226" s="18"/>
      <c r="X226" s="18"/>
    </row>
    <row r="227" spans="1:16383">
      <c r="A227"/>
      <c r="B227"/>
      <c r="C227"/>
      <c r="D227"/>
      <c r="E227"/>
      <c r="F227"/>
      <c r="G227"/>
      <c r="H227"/>
      <c r="I227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</row>
    <row r="228" spans="1:16383">
      <c r="A228"/>
      <c r="B228"/>
      <c r="C228"/>
      <c r="D228"/>
      <c r="E228"/>
      <c r="F228"/>
      <c r="G228"/>
      <c r="H228"/>
      <c r="I228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</row>
    <row r="229" spans="1:16383">
      <c r="A229"/>
      <c r="B229"/>
      <c r="C229"/>
      <c r="D229"/>
      <c r="E229"/>
      <c r="F229"/>
      <c r="G229"/>
      <c r="H229"/>
      <c r="I229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</row>
    <row r="230" spans="1:16383">
      <c r="A230"/>
      <c r="B230"/>
      <c r="C230"/>
      <c r="D230"/>
      <c r="E230"/>
      <c r="F230"/>
      <c r="G230"/>
      <c r="H230"/>
      <c r="I230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</row>
    <row r="231" spans="1:16383">
      <c r="A231"/>
      <c r="B231"/>
      <c r="C231"/>
      <c r="D231"/>
      <c r="E231"/>
      <c r="F231"/>
      <c r="G231"/>
      <c r="H231"/>
      <c r="I231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</row>
    <row r="232" spans="1:16383">
      <c r="A232" s="30" t="s">
        <v>23</v>
      </c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</row>
    <row r="233" spans="1:1638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</row>
    <row r="234" spans="1:16383">
      <c r="A234" s="1" t="s">
        <v>0</v>
      </c>
      <c r="B234"/>
      <c r="C234"/>
      <c r="D234"/>
      <c r="E234"/>
      <c r="F234"/>
      <c r="G234"/>
      <c r="H234"/>
      <c r="I234"/>
      <c r="J234"/>
      <c r="K234"/>
      <c r="L234"/>
      <c r="M234"/>
      <c r="N234" s="1" t="s">
        <v>1</v>
      </c>
      <c r="O234"/>
      <c r="P234"/>
      <c r="Q234"/>
      <c r="R234"/>
      <c r="S234" s="62"/>
      <c r="T234" s="62"/>
      <c r="U234" s="62"/>
      <c r="V234" s="62"/>
      <c r="W234" s="62"/>
      <c r="X234" s="62" t="str">
        <f>TEXT(form.aindex_bundle,"0000000")</f>
        <v>2100001</v>
      </c>
      <c r="Y234" t="s">
        <v>80</v>
      </c>
    </row>
    <row r="235" spans="1:16383">
      <c r="A235" s="2" t="s">
        <v>2</v>
      </c>
      <c r="B235"/>
      <c r="C235"/>
      <c r="D235"/>
      <c r="E235"/>
      <c r="F235"/>
      <c r="G235"/>
      <c r="H235"/>
      <c r="I235"/>
      <c r="J235"/>
      <c r="K235"/>
      <c r="L235"/>
      <c r="M235"/>
      <c r="N235" s="1" t="s">
        <v>3</v>
      </c>
      <c r="O235"/>
      <c r="P235"/>
      <c r="Q235"/>
      <c r="R235"/>
      <c r="S235" s="63" t="str">
        <f>DAY(NOW())&amp;"."&amp;MONTH(NOW())&amp;"."&amp;YEAR(NOW())</f>
        <v>23.2.2025</v>
      </c>
      <c r="T235" s="63"/>
      <c r="U235" s="63"/>
      <c r="V235" s="63"/>
      <c r="W235" s="63"/>
      <c r="X235" s="63"/>
    </row>
    <row r="236" spans="1:16383">
      <c r="A236" t="s">
        <v>4</v>
      </c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spans="1:16383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spans="1:16383" customHeight="1" ht="18.75">
      <c r="A238" s="6" t="s">
        <v>59</v>
      </c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 s="41" t="str">
        <f>DAY(ensimmainentarkastus_paiva)&amp;"."&amp;MONTH(ensimmainentarkastus_paiva)&amp;"."&amp;YEAR(ensimmainentarkastus_paiva)</f>
        <v>21.2.2025</v>
      </c>
      <c r="S238" s="41"/>
      <c r="T238" s="41"/>
      <c r="U238" s="41"/>
      <c r="V238" s="41"/>
      <c r="W238" s="41"/>
      <c r="X238" s="41"/>
    </row>
    <row r="239" spans="1:16383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spans="1:16383" s="25" customFormat="1">
      <c r="A240" s="1" t="s">
        <v>52</v>
      </c>
      <c r="B240" s="25"/>
      <c r="C240" s="25"/>
      <c r="D240" s="25"/>
      <c r="E240" s="25"/>
      <c r="F240" s="25"/>
      <c r="G240" s="25"/>
      <c r="H240" s="25"/>
      <c r="I240" s="25"/>
      <c r="J240" s="25"/>
      <c r="K240" s="26"/>
      <c r="L240" s="25"/>
      <c r="M240" s="27" t="s">
        <v>60</v>
      </c>
      <c r="N240" s="28"/>
      <c r="O240" s="25"/>
      <c r="P240" s="25" t="s">
        <v>61</v>
      </c>
      <c r="Q240" s="25"/>
      <c r="R240" s="25"/>
      <c r="S240" s="25"/>
      <c r="T240" s="25"/>
      <c r="U240" s="25"/>
      <c r="V240" s="25"/>
      <c r="W240" s="25"/>
      <c r="X240" s="25"/>
    </row>
    <row r="241" spans="1:16383">
      <c r="A241" s="25" t="s">
        <v>62</v>
      </c>
      <c r="B241"/>
      <c r="C241"/>
      <c r="D241"/>
      <c r="E241"/>
      <c r="F241"/>
      <c r="G241"/>
      <c r="H241"/>
      <c r="I241"/>
      <c r="J241"/>
      <c r="K241"/>
      <c r="L241"/>
      <c r="M241" s="38" t="str">
        <f>IF(vaatimustenmukaisuustodistus_tarkastettu=1,"Kyllä","Ei")</f>
        <v>Ei</v>
      </c>
      <c r="N241" s="39"/>
      <c r="O241" s="40"/>
      <c r="P241" s="32">
        <f>vaatimustenmukaisuustodistus_huomiot</f>
        <v>0</v>
      </c>
      <c r="Q241" s="33"/>
      <c r="R241" s="33"/>
      <c r="S241" s="33"/>
      <c r="T241" s="33"/>
      <c r="U241" s="33"/>
      <c r="V241" s="33"/>
      <c r="W241" s="33"/>
      <c r="X241" s="34"/>
    </row>
    <row r="242" spans="1:16383">
      <c r="A242" s="25" t="s">
        <v>63</v>
      </c>
      <c r="B242" s="25"/>
      <c r="C242" s="25"/>
      <c r="D242" s="25"/>
      <c r="E242" s="25"/>
      <c r="F242" s="25"/>
      <c r="G242" s="25"/>
      <c r="H242" s="25"/>
      <c r="I242" s="25"/>
      <c r="J242" s="25"/>
      <c r="K242" s="26"/>
      <c r="L242" s="26"/>
      <c r="M242" s="38" t="str">
        <f>IF(vaatimustenmukaisuusvakuutus_tarkastettu=1,"Kyllä","Ei")</f>
        <v>Ei</v>
      </c>
      <c r="N242" s="39"/>
      <c r="O242" s="40"/>
      <c r="P242" s="32">
        <f>vaatimustenmukaisuusvakuutus_huomiot</f>
        <v>0</v>
      </c>
      <c r="Q242" s="33"/>
      <c r="R242" s="33"/>
      <c r="S242" s="33"/>
      <c r="T242" s="33"/>
      <c r="U242" s="33"/>
      <c r="V242" s="33"/>
      <c r="W242" s="33"/>
      <c r="X242" s="34"/>
    </row>
    <row r="243" spans="1:16383">
      <c r="A243" s="25" t="s">
        <v>78</v>
      </c>
      <c r="B243" s="25"/>
      <c r="C243" s="25"/>
      <c r="D243" s="25"/>
      <c r="E243" s="25"/>
      <c r="F243" s="25"/>
      <c r="G243" s="25"/>
      <c r="H243" s="25"/>
      <c r="I243" s="25"/>
      <c r="J243" s="25"/>
      <c r="K243" s="26"/>
      <c r="L243" s="26"/>
      <c r="M243" s="38" t="str">
        <f>IF(kayttoarvot_tarkastettu=1,"Kyllä","Ei")</f>
        <v>Ei</v>
      </c>
      <c r="N243" s="39"/>
      <c r="O243" s="40"/>
      <c r="P243" s="32">
        <f>kayttoarvot_huomiot</f>
        <v>0</v>
      </c>
      <c r="Q243" s="33"/>
      <c r="R243" s="33"/>
      <c r="S243" s="33"/>
      <c r="T243" s="33"/>
      <c r="U243" s="33"/>
      <c r="V243" s="33"/>
      <c r="W243" s="33"/>
      <c r="X243" s="34"/>
    </row>
    <row r="244" spans="1:16383">
      <c r="A244" s="25" t="s">
        <v>64</v>
      </c>
      <c r="B244" s="25"/>
      <c r="C244" s="25"/>
      <c r="D244" s="25"/>
      <c r="E244" s="25"/>
      <c r="F244" s="25"/>
      <c r="G244" s="25"/>
      <c r="H244" s="25"/>
      <c r="I244" s="25"/>
      <c r="J244" s="25"/>
      <c r="K244" s="26"/>
      <c r="L244" s="26"/>
      <c r="M244" s="38" t="str">
        <f>IF(laitekokonaisuus_vaatimustenmukaisuusvakuutus_tarkastettu=1,"Kyllä","Ei")</f>
        <v>Ei</v>
      </c>
      <c r="N244" s="39"/>
      <c r="O244" s="40"/>
      <c r="P244" s="32">
        <f>laitekokonaisuus_vaatimustenmukaisuusvakuutus_huomiot</f>
        <v>0</v>
      </c>
      <c r="Q244" s="33"/>
      <c r="R244" s="33"/>
      <c r="S244" s="33"/>
      <c r="T244" s="33"/>
      <c r="U244" s="33"/>
      <c r="V244" s="33"/>
      <c r="W244" s="33"/>
      <c r="X244" s="34"/>
    </row>
    <row r="245" spans="1:16383">
      <c r="A245" s="25" t="s">
        <v>65</v>
      </c>
      <c r="B245" s="25"/>
      <c r="C245" s="25"/>
      <c r="D245" s="25"/>
      <c r="E245" s="25"/>
      <c r="F245" s="25"/>
      <c r="G245" s="25"/>
      <c r="H245" s="25"/>
      <c r="I245" s="25"/>
      <c r="J245" s="25"/>
      <c r="K245" s="26"/>
      <c r="L245" s="26"/>
      <c r="M245" s="38" t="str">
        <f>IF(varoventtiilien_vaatimustenmukaisuusvakuutus_tarkastettu=1,"Kyllä","Ei")</f>
        <v>Ei</v>
      </c>
      <c r="N245" s="39"/>
      <c r="O245" s="40"/>
      <c r="P245" s="32">
        <f>varoventtiilien_vaatimustenmukaisuusvakuutus_huomiot</f>
        <v>0</v>
      </c>
      <c r="Q245" s="33"/>
      <c r="R245" s="33"/>
      <c r="S245" s="33"/>
      <c r="T245" s="33"/>
      <c r="U245" s="33"/>
      <c r="V245" s="33"/>
      <c r="W245" s="33"/>
      <c r="X245" s="34"/>
    </row>
    <row r="246" spans="1:16383">
      <c r="A246" s="25" t="s">
        <v>66</v>
      </c>
      <c r="B246" s="25"/>
      <c r="C246" s="25"/>
      <c r="D246" s="25"/>
      <c r="E246" s="25"/>
      <c r="F246" s="25"/>
      <c r="G246" s="25"/>
      <c r="H246" s="25"/>
      <c r="I246" s="25"/>
      <c r="J246" s="25"/>
      <c r="K246" s="26"/>
      <c r="L246" s="26"/>
      <c r="M246" s="38" t="str">
        <f>IF(varusteiden_toimintatarkastus_tarkastettu=1,"Kyllä","Ei")</f>
        <v>Ei</v>
      </c>
      <c r="N246" s="39"/>
      <c r="O246" s="40"/>
      <c r="P246" s="32">
        <f>varusteiden_toimintatarkastus_huomiot</f>
        <v>0</v>
      </c>
      <c r="Q246" s="33"/>
      <c r="R246" s="33"/>
      <c r="S246" s="33"/>
      <c r="T246" s="33"/>
      <c r="U246" s="33"/>
      <c r="V246" s="33"/>
      <c r="W246" s="33"/>
      <c r="X246" s="34"/>
    </row>
    <row r="247" spans="1:16383">
      <c r="A247" s="25" t="s">
        <v>67</v>
      </c>
      <c r="B247" s="25"/>
      <c r="C247" s="25"/>
      <c r="D247" s="25"/>
      <c r="E247" s="25"/>
      <c r="F247" s="25"/>
      <c r="G247" s="25"/>
      <c r="H247" s="25"/>
      <c r="I247" s="25"/>
      <c r="J247" s="25"/>
      <c r="K247" s="26"/>
      <c r="L247" s="26"/>
      <c r="M247" s="38" t="str">
        <f>IF(sijoituksen_turvallisuus_tarkastettu=1,"Kyllä","Ei")</f>
        <v>Ei</v>
      </c>
      <c r="N247" s="39"/>
      <c r="O247" s="40"/>
      <c r="P247" s="32">
        <f>sijoituksen_turvallisuus_huomiot</f>
        <v>0</v>
      </c>
      <c r="Q247" s="33"/>
      <c r="R247" s="33"/>
      <c r="S247" s="33"/>
      <c r="T247" s="33"/>
      <c r="U247" s="33"/>
      <c r="V247" s="33"/>
      <c r="W247" s="33"/>
      <c r="X247" s="34"/>
    </row>
    <row r="248" spans="1:16383">
      <c r="A248" s="25" t="s">
        <v>68</v>
      </c>
      <c r="B248" s="25"/>
      <c r="C248" s="25"/>
      <c r="D248" s="25"/>
      <c r="E248" s="25"/>
      <c r="F248" s="25"/>
      <c r="G248" s="25"/>
      <c r="H248" s="25"/>
      <c r="I248" s="25"/>
      <c r="J248" s="25"/>
      <c r="K248" s="26"/>
      <c r="L248" s="26"/>
      <c r="M248" s="38" t="str">
        <f>IF(yleistarkastus_tarkastettu=1,"Kyllä","Ei")</f>
        <v>Ei</v>
      </c>
      <c r="N248" s="39"/>
      <c r="O248" s="40"/>
      <c r="P248" s="32">
        <f>yleistarkastus_huomiot</f>
        <v>0</v>
      </c>
      <c r="Q248" s="33"/>
      <c r="R248" s="33"/>
      <c r="S248" s="33"/>
      <c r="T248" s="33"/>
      <c r="U248" s="33"/>
      <c r="V248" s="33"/>
      <c r="W248" s="33"/>
      <c r="X248" s="34"/>
    </row>
    <row r="249" spans="1:16383">
      <c r="A249" s="25" t="s">
        <v>71</v>
      </c>
      <c r="B249" s="25"/>
      <c r="C249" s="25"/>
      <c r="D249" s="25"/>
      <c r="E249" s="25"/>
      <c r="F249" s="25"/>
      <c r="G249" s="25"/>
      <c r="H249" s="25"/>
      <c r="I249" s="25"/>
      <c r="J249" s="25"/>
      <c r="K249" s="26"/>
      <c r="L249" s="26"/>
      <c r="M249" s="38" t="str">
        <f>IF(ohjeet_tarkastettu=1,"Kyllä","Ei")</f>
        <v>Ei</v>
      </c>
      <c r="N249" s="39"/>
      <c r="O249" s="40"/>
      <c r="P249" s="32">
        <f>ohjeet_huomiot</f>
        <v>0</v>
      </c>
      <c r="Q249" s="33"/>
      <c r="R249" s="33"/>
      <c r="S249" s="33"/>
      <c r="T249" s="33"/>
      <c r="U249" s="33"/>
      <c r="V249" s="33"/>
      <c r="W249" s="33"/>
      <c r="X249" s="34"/>
    </row>
    <row r="250" spans="1:16383">
      <c r="A250" s="25" t="s">
        <v>72</v>
      </c>
      <c r="B250" s="25"/>
      <c r="C250" s="25"/>
      <c r="D250" s="25"/>
      <c r="E250" s="25"/>
      <c r="F250" s="25"/>
      <c r="G250" s="25"/>
      <c r="H250" s="25"/>
      <c r="I250" s="25"/>
      <c r="J250" s="25"/>
      <c r="K250" s="26"/>
      <c r="L250" s="26"/>
      <c r="M250" s="38" t="str">
        <f>IF(putkisto_tarkastettu=1,"Kyllä","Ei")</f>
        <v>Ei</v>
      </c>
      <c r="N250" s="39"/>
      <c r="O250" s="40"/>
      <c r="P250" s="32">
        <f>putkisto_huomiot</f>
        <v>0</v>
      </c>
      <c r="Q250" s="33"/>
      <c r="R250" s="33"/>
      <c r="S250" s="33"/>
      <c r="T250" s="33"/>
      <c r="U250" s="33"/>
      <c r="V250" s="33"/>
      <c r="W250" s="33"/>
      <c r="X250" s="34"/>
    </row>
    <row r="251" spans="1:16383">
      <c r="A251" s="25" t="s">
        <v>74</v>
      </c>
      <c r="B251" s="25"/>
      <c r="C251" s="25"/>
      <c r="D251" s="25"/>
      <c r="E251" s="25"/>
      <c r="F251" s="25"/>
      <c r="G251" s="25"/>
      <c r="H251" s="25"/>
      <c r="I251" s="25"/>
      <c r="J251" s="25"/>
      <c r="K251" s="26"/>
      <c r="L251" s="26"/>
      <c r="M251" s="38" t="str">
        <f>IF(kilpimerkinnat_tarkastettu=1,"Kyllä","Ei")</f>
        <v>Ei</v>
      </c>
      <c r="N251" s="39"/>
      <c r="O251" s="40"/>
      <c r="P251" s="32">
        <f>kilpimerkinnat_huomiot</f>
        <v>0</v>
      </c>
      <c r="Q251" s="33"/>
      <c r="R251" s="33"/>
      <c r="S251" s="33"/>
      <c r="T251" s="33"/>
      <c r="U251" s="33"/>
      <c r="V251" s="33"/>
      <c r="W251" s="33"/>
      <c r="X251" s="34"/>
    </row>
    <row r="252" spans="1:16383">
      <c r="A252" s="25" t="s">
        <v>75</v>
      </c>
      <c r="B252" s="25"/>
      <c r="C252" s="25"/>
      <c r="D252" s="25"/>
      <c r="E252" s="25"/>
      <c r="F252" s="25"/>
      <c r="G252" s="25"/>
      <c r="H252" s="25"/>
      <c r="I252" s="25"/>
      <c r="J252" s="25"/>
      <c r="K252" s="26"/>
      <c r="L252" s="26"/>
      <c r="M252" s="35" t="str">
        <f>IF(pikaavio_tarkastettu=1,"Kyllä","Ei")</f>
        <v>Ei</v>
      </c>
      <c r="N252" s="36"/>
      <c r="O252" s="37"/>
      <c r="P252" s="32">
        <f>pikaavio_huomiot</f>
        <v>0</v>
      </c>
      <c r="Q252" s="33"/>
      <c r="R252" s="33"/>
      <c r="S252" s="33"/>
      <c r="T252" s="33"/>
      <c r="U252" s="33"/>
      <c r="V252" s="33"/>
      <c r="W252" s="33"/>
      <c r="X252" s="34"/>
    </row>
    <row r="253" spans="1:16383">
      <c r="A253" s="25" t="s">
        <v>76</v>
      </c>
      <c r="B253" s="25"/>
      <c r="C253" s="25"/>
      <c r="D253" s="25"/>
      <c r="E253" s="25"/>
      <c r="F253" s="25"/>
      <c r="G253" s="25"/>
      <c r="H253" s="25"/>
      <c r="I253" s="25"/>
      <c r="J253" s="25"/>
      <c r="K253" s="26"/>
      <c r="L253" s="26"/>
      <c r="M253" s="35" t="str">
        <f>IF(riittavahenkilosto_tarkastettu=1,"Kyllä","Ei")</f>
        <v>Ei</v>
      </c>
      <c r="N253" s="36"/>
      <c r="O253" s="37"/>
      <c r="P253" s="32">
        <f>riittavahenkilosto_huomiot</f>
        <v>0</v>
      </c>
      <c r="Q253" s="33"/>
      <c r="R253" s="33"/>
      <c r="S253" s="33"/>
      <c r="T253" s="33"/>
      <c r="U253" s="33"/>
      <c r="V253" s="33"/>
      <c r="W253" s="33"/>
      <c r="X253" s="34"/>
    </row>
    <row r="254" spans="1:16383">
      <c r="A254" s="25" t="s">
        <v>77</v>
      </c>
      <c r="B254" s="25"/>
      <c r="C254" s="25"/>
      <c r="D254" s="25"/>
      <c r="E254" s="25"/>
      <c r="F254" s="25"/>
      <c r="G254" s="25"/>
      <c r="H254" s="25"/>
      <c r="I254" s="25"/>
      <c r="J254" s="25"/>
      <c r="K254" s="26"/>
      <c r="L254" s="26"/>
      <c r="M254" s="35" t="str">
        <f>IF(yleisetjarjestelyt_tarkastettu=1,"Kyllä","Ei")</f>
        <v>Ei</v>
      </c>
      <c r="N254" s="36"/>
      <c r="O254" s="37"/>
      <c r="P254" s="32">
        <f>yleisetjarjestelyt_huomiot</f>
        <v>0</v>
      </c>
      <c r="Q254" s="33"/>
      <c r="R254" s="33"/>
      <c r="S254" s="33"/>
      <c r="T254" s="33"/>
      <c r="U254" s="33"/>
      <c r="V254" s="33"/>
      <c r="W254" s="33"/>
      <c r="X254" s="34"/>
    </row>
    <row r="255" spans="1:16383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spans="1:16383">
      <c r="A256" s="1" t="s">
        <v>61</v>
      </c>
      <c r="B256"/>
      <c r="C256"/>
      <c r="D256"/>
      <c r="E256"/>
      <c r="F256"/>
      <c r="G256"/>
      <c r="H256"/>
      <c r="I256"/>
      <c r="J256"/>
      <c r="K256" s="5"/>
      <c r="L256" s="5"/>
      <c r="M256" s="31"/>
      <c r="N256" s="31"/>
      <c r="O256" s="31"/>
      <c r="P256" s="31"/>
      <c r="Q256" s="31"/>
      <c r="R256" s="31"/>
      <c r="S256" s="5"/>
      <c r="T256" s="5"/>
      <c r="U256" s="5"/>
      <c r="V256" s="5"/>
      <c r="W256" s="31"/>
      <c r="X256" s="31"/>
    </row>
    <row r="257" spans="1:16383">
      <c r="A257" s="11">
        <f>ensimmainentarkastus_huomiot</f>
        <v>0</v>
      </c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</row>
    <row r="258" spans="1:1638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</row>
    <row r="259" spans="1:1638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</row>
    <row r="260" spans="1:16383">
      <c r="A260"/>
      <c r="B260"/>
      <c r="C260"/>
      <c r="D260"/>
      <c r="E260"/>
      <c r="F260"/>
      <c r="G260"/>
      <c r="H260"/>
      <c r="I260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</row>
    <row r="261" spans="1:16383">
      <c r="A261" s="12" t="s">
        <v>79</v>
      </c>
      <c r="B261"/>
      <c r="C261"/>
      <c r="D261"/>
      <c r="E261"/>
      <c r="F261"/>
      <c r="G261"/>
      <c r="H261"/>
      <c r="I261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</row>
    <row r="262" spans="1:16383" customHeight="1" ht="196.5">
      <c r="A262" s="31">
        <f>ensimmainentarkastus_yleiskuva</f>
        <v>0</v>
      </c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24"/>
      <c r="T262" s="24"/>
      <c r="U262" s="24"/>
      <c r="V262" s="24"/>
      <c r="W262" s="18"/>
      <c r="X262" s="18"/>
    </row>
    <row r="263" spans="1:16383">
      <c r="A263"/>
      <c r="B263"/>
      <c r="C263"/>
      <c r="D263"/>
      <c r="E263"/>
      <c r="F263"/>
      <c r="G263"/>
      <c r="H263"/>
      <c r="I263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</row>
    <row r="264" spans="1:16383">
      <c r="A264"/>
      <c r="B264"/>
      <c r="C264"/>
      <c r="D264"/>
      <c r="E264"/>
      <c r="F264"/>
      <c r="G264"/>
      <c r="H264"/>
      <c r="I26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</row>
    <row r="265" spans="1:16383">
      <c r="A265"/>
      <c r="B265"/>
      <c r="C265"/>
      <c r="D265"/>
      <c r="E265"/>
      <c r="F265"/>
      <c r="G265"/>
      <c r="H265"/>
      <c r="I26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</row>
    <row r="266" spans="1:16383">
      <c r="A266"/>
      <c r="B266"/>
      <c r="C266"/>
      <c r="D266"/>
      <c r="E266"/>
      <c r="F266"/>
      <c r="G266"/>
      <c r="H266"/>
      <c r="I266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</row>
    <row r="267" spans="1:16383">
      <c r="A267"/>
      <c r="B267"/>
      <c r="C267"/>
      <c r="D267"/>
      <c r="E267"/>
      <c r="F267"/>
      <c r="G267"/>
      <c r="H267"/>
      <c r="I267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</row>
    <row r="268" spans="1:16383">
      <c r="A268"/>
      <c r="B268"/>
      <c r="C268"/>
      <c r="D268"/>
      <c r="E268"/>
      <c r="F268"/>
      <c r="G268"/>
      <c r="H268"/>
      <c r="I268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</row>
    <row r="269" spans="1:16383">
      <c r="A269"/>
      <c r="B269"/>
      <c r="C269"/>
      <c r="D269"/>
      <c r="E269"/>
      <c r="F269"/>
      <c r="G269"/>
      <c r="H269"/>
      <c r="I269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</row>
    <row r="270" spans="1:16383">
      <c r="A270"/>
      <c r="B270"/>
      <c r="C270"/>
      <c r="D270"/>
      <c r="E270"/>
      <c r="F270"/>
      <c r="G270"/>
      <c r="H270"/>
      <c r="I270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</row>
    <row r="271" spans="1:16383">
      <c r="A271"/>
      <c r="B271"/>
      <c r="C271"/>
      <c r="D271"/>
      <c r="E271"/>
      <c r="F271"/>
      <c r="G271"/>
      <c r="H271"/>
      <c r="I271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</row>
    <row r="272" spans="1:16383">
      <c r="A272"/>
      <c r="B272"/>
      <c r="C272"/>
      <c r="D272"/>
      <c r="E272"/>
      <c r="F272"/>
      <c r="G272"/>
      <c r="H272"/>
      <c r="I272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</row>
    <row r="273" spans="1:16383">
      <c r="A273" s="30" t="s">
        <v>23</v>
      </c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</row>
    <row r="274" spans="1:16383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</row>
    <row r="275" spans="1:16383">
      <c r="A275" s="1" t="s">
        <v>0</v>
      </c>
      <c r="B275"/>
      <c r="C275"/>
      <c r="D275"/>
      <c r="E275"/>
      <c r="F275"/>
      <c r="G275"/>
      <c r="H275"/>
      <c r="I275"/>
      <c r="J275"/>
      <c r="K275"/>
      <c r="L275"/>
      <c r="M275"/>
      <c r="N275" s="1" t="s">
        <v>1</v>
      </c>
      <c r="O275"/>
      <c r="P275"/>
      <c r="Q275"/>
      <c r="R275"/>
      <c r="S275" s="62"/>
      <c r="T275" s="62"/>
      <c r="U275" s="62"/>
      <c r="V275" s="62"/>
      <c r="W275" s="62"/>
      <c r="X275" s="62" t="str">
        <f>TEXT(form.aindex_bundle,"0000000")</f>
        <v>2100001</v>
      </c>
    </row>
    <row r="276" spans="1:16383">
      <c r="A276" s="2" t="s">
        <v>2</v>
      </c>
      <c r="B276"/>
      <c r="C276"/>
      <c r="D276"/>
      <c r="E276"/>
      <c r="F276"/>
      <c r="G276"/>
      <c r="H276"/>
      <c r="I276"/>
      <c r="J276"/>
      <c r="K276"/>
      <c r="L276"/>
      <c r="M276"/>
      <c r="N276" s="1" t="s">
        <v>3</v>
      </c>
      <c r="O276"/>
      <c r="P276"/>
      <c r="Q276"/>
      <c r="R276"/>
      <c r="S276" s="63" t="str">
        <f>DAY(NOW())&amp;"."&amp;MONTH(NOW())&amp;"."&amp;YEAR(NOW())</f>
        <v>23.2.2025</v>
      </c>
      <c r="T276" s="63"/>
      <c r="U276" s="63"/>
      <c r="V276" s="63"/>
      <c r="W276" s="63"/>
      <c r="X276" s="63"/>
    </row>
    <row r="277" spans="1:16383">
      <c r="A277" t="s">
        <v>4</v>
      </c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spans="1:16383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 customHeight="1" ht="18.75">
      <c r="A279" s="6" t="s">
        <v>81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spans="1:16383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spans="1:16383">
      <c r="A281" s="11">
        <f>muut_huomiot</f>
        <v>0</v>
      </c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</row>
    <row r="282" spans="1:1638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</row>
    <row r="283" spans="1:1638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</row>
    <row r="284" spans="1:1638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</row>
    <row r="285" spans="1:1638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</row>
    <row r="286" spans="1:1638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</row>
    <row r="287" spans="1:1638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</row>
    <row r="288" spans="1:1638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</row>
    <row r="289" spans="1:16383" customHeight="1" ht="150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</row>
    <row r="290" spans="1:1638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</row>
    <row r="291" spans="1:1638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</row>
    <row r="292" spans="1:16383" customHeight="1" ht="150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</row>
    <row r="293" spans="1:1638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</row>
    <row r="294" spans="1:1638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</row>
    <row r="295" spans="1:16383" customHeight="1" ht="150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</row>
    <row r="296" spans="1:1638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</row>
    <row r="297" spans="1:1638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</row>
    <row r="298" spans="1:16383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</row>
    <row r="299" spans="1:16383">
      <c r="A299" s="30" t="s">
        <v>23</v>
      </c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</row>
    <row r="300" spans="1:16383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</row>
    <row r="301" spans="1:16383">
      <c r="A301" s="1" t="s">
        <v>0</v>
      </c>
      <c r="B301"/>
      <c r="C301"/>
      <c r="D301"/>
      <c r="E301"/>
      <c r="F301"/>
      <c r="G301"/>
      <c r="H301"/>
      <c r="I301"/>
      <c r="J301"/>
      <c r="K301"/>
      <c r="L301"/>
      <c r="M301"/>
      <c r="N301" s="1" t="s">
        <v>1</v>
      </c>
      <c r="O301"/>
      <c r="P301"/>
      <c r="Q301"/>
      <c r="R301"/>
      <c r="S301" s="62"/>
      <c r="T301" s="62"/>
      <c r="U301" s="62"/>
      <c r="V301" s="62"/>
      <c r="W301" s="62"/>
      <c r="X301" s="62" t="str">
        <f>TEXT(form.aindex_bundle,"0000000")</f>
        <v>2100001</v>
      </c>
    </row>
    <row r="302" spans="1:16383">
      <c r="A302" s="2" t="s">
        <v>2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3</v>
      </c>
      <c r="O302"/>
      <c r="P302"/>
      <c r="Q302"/>
      <c r="R302"/>
      <c r="S302" s="63" t="str">
        <f>DAY(NOW())&amp;"."&amp;MONTH(NOW())&amp;"."&amp;YEAR(NOW())</f>
        <v>23.2.2025</v>
      </c>
      <c r="T302" s="63"/>
      <c r="U302" s="63"/>
      <c r="V302" s="63"/>
      <c r="W302" s="63"/>
      <c r="X302" s="63"/>
    </row>
    <row r="303" spans="1:16383">
      <c r="A303" t="s">
        <v>4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</row>
    <row r="304" spans="1:16383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</row>
    <row r="305" spans="1:16383" customHeight="1" ht="18.75">
      <c r="A305" s="6" t="s">
        <v>82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</row>
    <row r="307" spans="1:16383">
      <c r="A307" s="13">
        <f>muut_valokuva1.description</f>
        <v>0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 customHeight="1" ht="187.5">
      <c r="A308" s="31">
        <f>muut_valokuva1</f>
        <v>0</v>
      </c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</row>
    <row r="309" spans="1:16383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</row>
    <row r="310" spans="1:16383">
      <c r="A310" s="13">
        <f>muut_valokuva2.description</f>
        <v>0</v>
      </c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</row>
    <row r="311" spans="1:16383" customHeight="1" ht="187.5">
      <c r="A311" s="31">
        <f>muut_valokuva2</f>
        <v>0</v>
      </c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</row>
    <row r="312" spans="1:16383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</row>
    <row r="313" spans="1:16383">
      <c r="A313" s="13">
        <f>muut_valokuva3.description</f>
        <v>0</v>
      </c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</row>
    <row r="314" spans="1:16383" customHeight="1" ht="187.5">
      <c r="A314" s="31">
        <f>muut_valokuva3</f>
        <v>0</v>
      </c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</row>
    <row r="315" spans="1:16383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</row>
    <row r="316" spans="1:16383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</row>
    <row r="317" spans="1:16383">
      <c r="A317" s="30" t="s">
        <v>23</v>
      </c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</row>
    <row r="318" spans="1:16383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</row>
    <row r="319" spans="1:16383">
      <c r="A319" s="1" t="s">
        <v>0</v>
      </c>
      <c r="B319"/>
      <c r="C319"/>
      <c r="D319"/>
      <c r="E319"/>
      <c r="F319"/>
      <c r="G319"/>
      <c r="H319"/>
      <c r="I319"/>
      <c r="J319"/>
      <c r="K319"/>
      <c r="L319"/>
      <c r="M319"/>
      <c r="N319" s="1" t="s">
        <v>1</v>
      </c>
      <c r="O319"/>
      <c r="P319"/>
      <c r="Q319"/>
      <c r="R319"/>
      <c r="S319" s="62"/>
      <c r="T319" s="62"/>
      <c r="U319" s="62"/>
      <c r="V319" s="62"/>
      <c r="W319" s="62"/>
      <c r="X319" s="62" t="str">
        <f>TEXT(form.aindex_bundle,"0000000")</f>
        <v>2100001</v>
      </c>
    </row>
    <row r="320" spans="1:16383">
      <c r="A320" s="2" t="s">
        <v>2</v>
      </c>
      <c r="B320"/>
      <c r="C320"/>
      <c r="D320"/>
      <c r="E320"/>
      <c r="F320"/>
      <c r="G320"/>
      <c r="H320"/>
      <c r="I320"/>
      <c r="J320"/>
      <c r="K320"/>
      <c r="L320"/>
      <c r="M320"/>
      <c r="N320" s="1" t="s">
        <v>3</v>
      </c>
      <c r="O320"/>
      <c r="P320"/>
      <c r="Q320"/>
      <c r="R320"/>
      <c r="S320" s="63" t="str">
        <f>DAY(NOW())&amp;"."&amp;MONTH(NOW())&amp;"."&amp;YEAR(NOW())</f>
        <v>23.2.2025</v>
      </c>
      <c r="T320" s="63"/>
      <c r="U320" s="63"/>
      <c r="V320" s="63"/>
      <c r="W320" s="63"/>
      <c r="X320" s="63"/>
    </row>
    <row r="321" spans="1:16383">
      <c r="A321" t="s">
        <v>4</v>
      </c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</row>
    <row r="323" spans="1:16383" customHeight="1" ht="18.75">
      <c r="A323" s="6" t="s">
        <v>82</v>
      </c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</row>
    <row r="324" spans="1:16383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</row>
    <row r="325" spans="1:16383">
      <c r="A325" s="13">
        <f>muut_valokuva4.description</f>
        <v>0</v>
      </c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</row>
    <row r="326" spans="1:16383" customHeight="1" ht="187.5">
      <c r="A326" s="31">
        <f>muut_valokuva4</f>
        <v>0</v>
      </c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</row>
    <row r="327" spans="1:16383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</row>
    <row r="328" spans="1:16383">
      <c r="A328" s="13">
        <f>muut_valokuva5.description</f>
        <v>0</v>
      </c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</row>
    <row r="329" spans="1:16383" customHeight="1" ht="187.5">
      <c r="A329" s="31">
        <f>muut_valokuva5</f>
        <v>0</v>
      </c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</row>
    <row r="330" spans="1:16383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</row>
    <row r="331" spans="1:16383">
      <c r="A331" s="13">
        <f>muut_valokuva6.description</f>
        <v>0</v>
      </c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</row>
    <row r="332" spans="1:16383" customHeight="1" ht="187.5">
      <c r="A332" s="31">
        <f>muut_valokuva6</f>
        <v>0</v>
      </c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</row>
    <row r="333" spans="1:16383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</row>
    <row r="334" spans="1:16383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</row>
    <row r="335" spans="1:16383">
      <c r="A335" s="30" t="s">
        <v>23</v>
      </c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</row>
    <row r="336" spans="1:16383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</row>
    <row r="337" spans="1:16383">
      <c r="A337" s="1" t="s">
        <v>0</v>
      </c>
      <c r="B337"/>
      <c r="C337"/>
      <c r="D337"/>
      <c r="E337"/>
      <c r="F337"/>
      <c r="G337"/>
      <c r="H337"/>
      <c r="I337"/>
      <c r="J337"/>
      <c r="K337"/>
      <c r="L337"/>
      <c r="M337"/>
      <c r="N337" s="1" t="s">
        <v>1</v>
      </c>
      <c r="O337"/>
      <c r="P337"/>
      <c r="Q337"/>
      <c r="R337"/>
      <c r="S337" s="62"/>
      <c r="T337" s="62"/>
      <c r="U337" s="62"/>
      <c r="V337" s="62"/>
      <c r="W337" s="62"/>
      <c r="X337" s="62" t="str">
        <f>TEXT(form.aindex_bundle,"0000000")</f>
        <v>2100001</v>
      </c>
    </row>
    <row r="338" spans="1:16383">
      <c r="A338" s="2" t="s">
        <v>2</v>
      </c>
      <c r="B338"/>
      <c r="C338"/>
      <c r="D338"/>
      <c r="E338"/>
      <c r="F338"/>
      <c r="G338"/>
      <c r="H338"/>
      <c r="I338"/>
      <c r="J338"/>
      <c r="K338"/>
      <c r="L338"/>
      <c r="M338"/>
      <c r="N338" s="1" t="s">
        <v>3</v>
      </c>
      <c r="O338"/>
      <c r="P338"/>
      <c r="Q338"/>
      <c r="R338"/>
      <c r="S338" s="63" t="str">
        <f>DAY(NOW())&amp;"."&amp;MONTH(NOW())&amp;"."&amp;YEAR(NOW())</f>
        <v>23.2.2025</v>
      </c>
      <c r="T338" s="63"/>
      <c r="U338" s="63"/>
      <c r="V338" s="63"/>
      <c r="W338" s="63"/>
      <c r="X338" s="63"/>
    </row>
    <row r="339" spans="1:16383">
      <c r="A339" t="s">
        <v>4</v>
      </c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</row>
    <row r="340" spans="1:16383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</row>
    <row r="341" spans="1:16383" customHeight="1" ht="18.75">
      <c r="A341" s="6" t="s">
        <v>82</v>
      </c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</row>
    <row r="342" spans="1:16383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</row>
    <row r="343" spans="1:16383">
      <c r="A343" s="13">
        <f>muut_valokuva7.description</f>
        <v>0</v>
      </c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7.5">
      <c r="A344" s="31">
        <f>muut_valokuva7</f>
        <v>0</v>
      </c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 s="13">
        <f>muut_valokuva8.description</f>
        <v>0</v>
      </c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 customHeight="1" ht="187.5">
      <c r="A347" s="31">
        <f>muut_valokuva8</f>
        <v>0</v>
      </c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</row>
    <row r="348" spans="1:16383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</row>
    <row r="349" spans="1:16383">
      <c r="A349" s="13">
        <f>muut_valokuva9.description</f>
        <v>0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</row>
    <row r="350" spans="1:16383" customHeight="1" ht="187.5">
      <c r="A350" s="31">
        <f>muut_valokuva9</f>
        <v>0</v>
      </c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</row>
    <row r="351" spans="1:16383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</row>
    <row r="352" spans="1:16383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</row>
    <row r="353" spans="1:16383">
      <c r="A353" s="30" t="s">
        <v>23</v>
      </c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</row>
    <row r="354" spans="1:16383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</row>
    <row r="355" spans="1:16383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</row>
    <row r="356" spans="1:16383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</row>
    <row r="357" spans="1:16383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</row>
    <row r="358" spans="1:16383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</row>
    <row r="359" spans="1:16383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</row>
    <row r="360" spans="1:16383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</row>
    <row r="363" spans="1:16383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</row>
    <row r="364" spans="1:16383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</row>
    <row r="365" spans="1:16383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</row>
    <row r="366" spans="1:16383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</row>
    <row r="367" spans="1:16383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8" spans="1:16383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</row>
    <row r="369" spans="1:16383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</row>
    <row r="370" spans="1:16383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</row>
    <row r="371" spans="1:16383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</row>
    <row r="372" spans="1:16383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</row>
    <row r="373" spans="1:16383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</row>
    <row r="374" spans="1:16383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</row>
    <row r="375" spans="1:16383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</row>
    <row r="376" spans="1:16383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</row>
    <row r="377" spans="1:16383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</row>
    <row r="378" spans="1:16383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</row>
    <row r="379" spans="1:16383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</row>
    <row r="380" spans="1:16383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</row>
    <row r="381" spans="1:16383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</row>
    <row r="382" spans="1:16383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</row>
    <row r="383" spans="1:16383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</row>
    <row r="384" spans="1:16383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</row>
    <row r="385" spans="1:16383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</row>
    <row r="386" spans="1:16383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</row>
    <row r="387" spans="1:16383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</row>
    <row r="388" spans="1:16383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</row>
    <row r="389" spans="1:16383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</row>
    <row r="392" spans="1:16383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</row>
    <row r="393" spans="1:16383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</row>
    <row r="394" spans="1:16383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</row>
    <row r="395" spans="1:16383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</row>
    <row r="400" spans="1:16383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</row>
    <row r="401" spans="1:16383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</row>
    <row r="402" spans="1:16383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</row>
    <row r="403" spans="1:16383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</row>
    <row r="404" spans="1:16383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</row>
    <row r="405" spans="1:16383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</row>
    <row r="406" spans="1:16383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</row>
    <row r="407" spans="1:16383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</row>
    <row r="408" spans="1:16383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</row>
    <row r="409" spans="1:16383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</row>
    <row r="410" spans="1:16383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</row>
    <row r="411" spans="1:16383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</row>
    <row r="412" spans="1:16383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</row>
    <row r="413" spans="1:16383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</row>
    <row r="414" spans="1:16383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</row>
    <row r="415" spans="1:16383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</row>
    <row r="416" spans="1:16383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</row>
    <row r="417" spans="1:16383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</row>
    <row r="418" spans="1:16383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</row>
    <row r="419" spans="1:16383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</row>
    <row r="420" spans="1:16383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</row>
    <row r="421" spans="1:16383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</row>
    <row r="422" spans="1:16383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</row>
    <row r="423" spans="1:16383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</row>
    <row r="424" spans="1:16383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</row>
    <row r="425" spans="1:16383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</row>
    <row r="428" spans="1:16383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</row>
    <row r="429" spans="1:16383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</row>
    <row r="430" spans="1:16383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</row>
    <row r="431" spans="1:16383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</row>
    <row r="437" spans="1:16383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</row>
    <row r="438" spans="1:16383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</row>
    <row r="439" spans="1:16383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</row>
    <row r="440" spans="1:16383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</row>
    <row r="441" spans="1:16383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</row>
    <row r="442" spans="1:16383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</row>
    <row r="443" spans="1:16383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</row>
    <row r="444" spans="1:16383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</row>
    <row r="445" spans="1:16383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</row>
    <row r="446" spans="1:16383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</row>
    <row r="447" spans="1:16383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</row>
    <row r="448" spans="1:16383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</row>
    <row r="449" spans="1:16383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</row>
    <row r="450" spans="1:16383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</row>
    <row r="451" spans="1:16383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</row>
    <row r="452" spans="1:16383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</row>
    <row r="453" spans="1:16383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</row>
    <row r="454" spans="1:16383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</row>
    <row r="455" spans="1:16383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</row>
    <row r="457" spans="1:16383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</row>
    <row r="472" spans="1:16383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</row>
    <row r="473" spans="1:16383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</row>
    <row r="474" spans="1:16383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</row>
    <row r="475" spans="1:16383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</row>
    <row r="482" spans="1:16383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</row>
    <row r="483" spans="1:16383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</row>
    <row r="484" spans="1:16383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</row>
    <row r="485" spans="1:16383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</row>
    <row r="486" spans="1:16383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</row>
    <row r="487" spans="1:16383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</row>
    <row r="488" spans="1:16383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</row>
    <row r="489" spans="1:16383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</row>
    <row r="490" spans="1:16383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</row>
    <row r="491" spans="1:16383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</row>
    <row r="492" spans="1:16383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</row>
    <row r="493" spans="1:16383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</row>
    <row r="494" spans="1:16383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</row>
    <row r="495" spans="1:16383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</row>
    <row r="496" spans="1:16383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</row>
    <row r="497" spans="1:16383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</row>
    <row r="498" spans="1:16383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</row>
    <row r="499" spans="1:16383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</row>
    <row r="500" spans="1:16383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</row>
    <row r="501" spans="1:16383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</row>
    <row r="502" spans="1:16383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</row>
    <row r="503" spans="1:16383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</row>
    <row r="504" spans="1:16383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</row>
    <row r="505" spans="1:16383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</row>
    <row r="506" spans="1:16383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</row>
    <row r="507" spans="1:16383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</row>
    <row r="508" spans="1:16383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</row>
    <row r="509" spans="1:16383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</row>
    <row r="510" spans="1:16383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</row>
    <row r="511" spans="1:16383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</row>
    <row r="512" spans="1:16383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</row>
    <row r="513" spans="1:16383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</row>
    <row r="514" spans="1:16383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</row>
    <row r="515" spans="1:16383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</row>
    <row r="516" spans="1:16383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</row>
    <row r="517" spans="1:16383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</row>
    <row r="518" spans="1:16383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</row>
    <row r="519" spans="1:16383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</row>
    <row r="520" spans="1:16383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</row>
    <row r="521" spans="1:16383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</row>
    <row r="524" spans="1:16383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</row>
    <row r="525" spans="1:16383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</row>
    <row r="526" spans="1:16383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</row>
    <row r="527" spans="1:16383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</row>
    <row r="528" spans="1:16383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</row>
    <row r="533" spans="1:16383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</row>
    <row r="536" spans="1:16383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</row>
    <row r="539" spans="1:16383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</row>
    <row r="541" spans="1:16383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</row>
    <row r="542" spans="1:16383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</row>
    <row r="543" spans="1:16383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</row>
    <row r="544" spans="1:16383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</row>
    <row r="556" spans="1:16383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</row>
    <row r="558" spans="1:16383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</row>
    <row r="559" spans="1:16383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</row>
    <row r="560" spans="1:16383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</row>
    <row r="561" spans="1:16383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</row>
    <row r="573" spans="1:16383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</row>
    <row r="575" spans="1:16383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</row>
    <row r="576" spans="1:16383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</row>
    <row r="577" spans="1:16383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</row>
    <row r="578" spans="1:16383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</row>
    <row r="584" spans="1:16383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</row>
    <row r="585" spans="1:16383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</row>
    <row r="586" spans="1:16383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</row>
    <row r="587" spans="1:16383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</row>
    <row r="588" spans="1:16383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</row>
    <row r="589" spans="1:16383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</row>
    <row r="590" spans="1:16383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</row>
    <row r="591" spans="1:16383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</row>
    <row r="592" spans="1:16383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</row>
    <row r="593" spans="1:16383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</row>
    <row r="594" spans="1:16383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</row>
    <row r="595" spans="1:16383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</row>
    <row r="596" spans="1:16383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</row>
    <row r="597" spans="1:16383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</row>
    <row r="598" spans="1:16383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</row>
    <row r="599" spans="1:16383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</row>
    <row r="600" spans="1:16383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</row>
    <row r="601" spans="1:16383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</row>
    <row r="602" spans="1:16383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</row>
    <row r="603" spans="1:16383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</row>
    <row r="604" spans="1:16383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</row>
    <row r="605" spans="1:16383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</row>
    <row r="606" spans="1:16383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</row>
    <row r="607" spans="1:16383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</row>
    <row r="608" spans="1:16383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</row>
    <row r="609" spans="1:16383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</row>
    <row r="610" spans="1:16383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</row>
    <row r="611" spans="1:16383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</row>
    <row r="612" spans="1:16383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</row>
    <row r="613" spans="1:16383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</row>
    <row r="614" spans="1:16383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</row>
    <row r="615" spans="1:16383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</row>
    <row r="616" spans="1:16383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</row>
    <row r="617" spans="1:16383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</row>
    <row r="618" spans="1:16383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</row>
    <row r="619" spans="1:16383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</row>
    <row r="620" spans="1:16383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</row>
    <row r="621" spans="1:16383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</row>
    <row r="622" spans="1:16383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</row>
    <row r="623" spans="1:16383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</row>
    <row r="624" spans="1:16383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</row>
    <row r="625" spans="1:16383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</row>
    <row r="626" spans="1:16383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</row>
    <row r="627" spans="1:16383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</row>
    <row r="628" spans="1:16383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</row>
    <row r="629" spans="1:16383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</row>
    <row r="630" spans="1:16383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</row>
    <row r="631" spans="1:16383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</row>
    <row r="632" spans="1:16383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</row>
    <row r="633" spans="1:16383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</row>
    <row r="634" spans="1:16383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</row>
    <row r="635" spans="1:16383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</row>
    <row r="636" spans="1:16383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</row>
    <row r="637" spans="1:16383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</row>
    <row r="638" spans="1:16383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</row>
    <row r="639" spans="1:16383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</row>
    <row r="640" spans="1:16383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</row>
    <row r="641" spans="1:16383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</row>
    <row r="642" spans="1:16383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</row>
    <row r="643" spans="1:16383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</row>
    <row r="644" spans="1:16383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</row>
    <row r="645" spans="1:16383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</row>
    <row r="646" spans="1:16383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</row>
    <row r="647" spans="1:16383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</row>
    <row r="648" spans="1:16383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</row>
    <row r="649" spans="1:16383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</row>
    <row r="650" spans="1:16383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</row>
    <row r="651" spans="1:16383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</row>
    <row r="652" spans="1:16383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</row>
    <row r="653" spans="1:16383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</row>
    <row r="654" spans="1:16383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</row>
    <row r="655" spans="1:16383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</row>
    <row r="656" spans="1:16383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</row>
    <row r="657" spans="1:16383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</row>
    <row r="658" spans="1:16383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</row>
    <row r="659" spans="1:16383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</row>
    <row r="660" spans="1:16383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</row>
    <row r="661" spans="1:16383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</row>
    <row r="662" spans="1:16383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</row>
    <row r="663" spans="1:16383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</row>
    <row r="664" spans="1:16383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</row>
    <row r="665" spans="1:16383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</row>
    <row r="666" spans="1:16383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</row>
    <row r="667" spans="1:16383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</row>
    <row r="668" spans="1:16383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</row>
    <row r="669" spans="1:16383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</row>
    <row r="670" spans="1:16383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</row>
    <row r="671" spans="1:16383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</row>
    <row r="672" spans="1:16383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</row>
    <row r="673" spans="1:16383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</row>
    <row r="674" spans="1:16383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</row>
    <row r="675" spans="1:16383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</row>
    <row r="676" spans="1:16383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</row>
    <row r="677" spans="1:16383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</row>
    <row r="678" spans="1:16383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</row>
    <row r="679" spans="1:16383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</row>
    <row r="680" spans="1:16383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</row>
    <row r="681" spans="1:16383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</row>
    <row r="682" spans="1:16383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</row>
    <row r="683" spans="1:16383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</row>
    <row r="684" spans="1:16383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</row>
    <row r="685" spans="1:16383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</row>
    <row r="686" spans="1:16383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</row>
    <row r="687" spans="1:16383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</row>
    <row r="688" spans="1:16383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</row>
    <row r="689" spans="1:16383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</row>
    <row r="690" spans="1:16383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</row>
    <row r="691" spans="1:16383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</row>
    <row r="692" spans="1:16383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</row>
    <row r="693" spans="1:16383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</row>
    <row r="694" spans="1:16383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</row>
    <row r="695" spans="1:16383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</row>
    <row r="696" spans="1:16383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</row>
    <row r="697" spans="1:16383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</row>
    <row r="698" spans="1:16383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</row>
    <row r="699" spans="1:16383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</row>
    <row r="700" spans="1:16383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</row>
    <row r="701" spans="1:16383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</row>
    <row r="702" spans="1:16383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</row>
    <row r="703" spans="1:16383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</row>
    <row r="704" spans="1:16383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</row>
    <row r="705" spans="1:16383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</row>
    <row r="706" spans="1:16383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</row>
    <row r="707" spans="1:16383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</row>
    <row r="708" spans="1:16383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</row>
    <row r="709" spans="1:16383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16383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</row>
    <row r="711" spans="1:16383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</row>
    <row r="712" spans="1:16383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16383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</row>
    <row r="714" spans="1:16383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</row>
    <row r="715" spans="1:16383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16383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</row>
    <row r="717" spans="1:16383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</row>
    <row r="718" spans="1:16383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16383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</row>
    <row r="720" spans="1:16383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</row>
    <row r="721" spans="1:16383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16383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</row>
    <row r="723" spans="1:16383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</row>
    <row r="724" spans="1:16383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16383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</row>
    <row r="726" spans="1:16383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</row>
    <row r="727" spans="1:16383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16383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</row>
    <row r="729" spans="1:16383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</row>
    <row r="730" spans="1:16383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16383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</row>
    <row r="732" spans="1:16383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</row>
    <row r="733" spans="1:16383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16383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</row>
    <row r="735" spans="1:16383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</row>
    <row r="736" spans="1:16383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16383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</row>
    <row r="738" spans="1:16383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</row>
    <row r="739" spans="1:16383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16383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</row>
    <row r="741" spans="1:16383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</row>
    <row r="742" spans="1:16383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16383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</row>
    <row r="744" spans="1:16383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</row>
    <row r="745" spans="1:16383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16383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</row>
    <row r="747" spans="1:16383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</row>
    <row r="748" spans="1:16383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16383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</row>
    <row r="750" spans="1:16383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</row>
    <row r="751" spans="1:16383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16383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</row>
    <row r="753" spans="1:16383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</row>
    <row r="754" spans="1:16383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16383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</row>
    <row r="756" spans="1:16383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</row>
    <row r="757" spans="1:16383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16383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</row>
    <row r="759" spans="1:16383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</row>
    <row r="760" spans="1:16383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16383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</row>
    <row r="762" spans="1:16383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</row>
    <row r="763" spans="1:16383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16383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</row>
    <row r="765" spans="1:16383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</row>
    <row r="766" spans="1:16383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16383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</row>
    <row r="768" spans="1:16383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</row>
    <row r="769" spans="1:16383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16383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</row>
    <row r="771" spans="1:16383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</row>
    <row r="772" spans="1:16383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16383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</row>
    <row r="774" spans="1:16383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</row>
    <row r="775" spans="1:16383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16383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</row>
    <row r="777" spans="1:16383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</row>
    <row r="778" spans="1:16383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16383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</row>
    <row r="780" spans="1:16383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</row>
    <row r="781" spans="1:16383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16383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</row>
    <row r="783" spans="1:16383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</row>
    <row r="784" spans="1:16383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16383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</row>
    <row r="786" spans="1:16383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</row>
    <row r="787" spans="1:16383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16383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</row>
    <row r="789" spans="1:16383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</row>
    <row r="790" spans="1:16383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16383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</row>
    <row r="792" spans="1:16383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</row>
    <row r="793" spans="1:16383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16383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</row>
    <row r="795" spans="1:16383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</row>
    <row r="796" spans="1:16383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16383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</row>
    <row r="798" spans="1:16383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</row>
    <row r="799" spans="1:16383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16383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</row>
    <row r="801" spans="1:16383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</row>
    <row r="802" spans="1:16383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16383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</row>
    <row r="804" spans="1:16383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</row>
    <row r="805" spans="1:16383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16383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</row>
    <row r="807" spans="1:16383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</row>
    <row r="808" spans="1:16383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16383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</row>
    <row r="810" spans="1:16383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</row>
    <row r="811" spans="1:16383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16383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</row>
    <row r="813" spans="1:16383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</row>
    <row r="814" spans="1:16383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16383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</row>
    <row r="816" spans="1:16383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</row>
    <row r="817" spans="1:16383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16383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</row>
    <row r="819" spans="1:16383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</row>
    <row r="820" spans="1:16383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16383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</row>
    <row r="822" spans="1:16383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</row>
    <row r="823" spans="1:16383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16383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</row>
    <row r="825" spans="1:16383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</row>
    <row r="826" spans="1:16383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16383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</row>
    <row r="828" spans="1:16383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</row>
    <row r="829" spans="1:16383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16383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16383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</row>
    <row r="832" spans="1:16383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16383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16383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</row>
    <row r="835" spans="1:16383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16383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16383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</row>
    <row r="838" spans="1:16383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16383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16383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</row>
    <row r="841" spans="1:16383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16383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16383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</row>
    <row r="844" spans="1:16383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16383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16383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</row>
    <row r="847" spans="1:16383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16383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16383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</row>
    <row r="850" spans="1:16383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16383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16383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</row>
    <row r="853" spans="1:16383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16383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16383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</row>
    <row r="856" spans="1:16383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16383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16383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</row>
    <row r="859" spans="1:16383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16383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16383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</row>
    <row r="862" spans="1:16383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16383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16383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</row>
    <row r="865" spans="1:16383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16383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16383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</row>
    <row r="868" spans="1:16383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16383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16383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</row>
    <row r="871" spans="1:16383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16383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16383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</row>
    <row r="874" spans="1:16383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16383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16383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</row>
    <row r="877" spans="1:16383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16383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16383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</row>
    <row r="880" spans="1:16383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16383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16383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</row>
    <row r="883" spans="1:16383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16383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16383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</row>
    <row r="886" spans="1:16383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16383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16383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</row>
    <row r="889" spans="1:16383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16383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16383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</row>
    <row r="892" spans="1:16383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16383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16383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</row>
    <row r="895" spans="1:16383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16383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16383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</row>
    <row r="898" spans="1:16383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16383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16383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</row>
    <row r="901" spans="1:16383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16383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16383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</row>
    <row r="904" spans="1:16383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16383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16383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</row>
    <row r="907" spans="1:16383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16383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16383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</row>
    <row r="910" spans="1:16383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16383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16383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</row>
    <row r="913" spans="1:16383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16383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16383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</row>
    <row r="916" spans="1:16383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16383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16383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</row>
    <row r="919" spans="1:16383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16383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16383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</row>
    <row r="922" spans="1:16383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16383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16383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</row>
    <row r="925" spans="1:16383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16383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16383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</row>
    <row r="928" spans="1:16383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16383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16383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</row>
    <row r="931" spans="1:16383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16383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16383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</row>
    <row r="934" spans="1:16383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16383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16383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</row>
    <row r="937" spans="1:16383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16383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16383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</row>
    <row r="940" spans="1:16383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16383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16383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</row>
    <row r="943" spans="1:16383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16383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16383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</row>
    <row r="946" spans="1:16383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16383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16383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</row>
    <row r="949" spans="1:16383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16383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16383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</row>
    <row r="952" spans="1:16383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16383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16383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</row>
    <row r="955" spans="1:16383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16383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16383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</row>
    <row r="958" spans="1:16383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16383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16383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</row>
    <row r="961" spans="1:16383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16383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16383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</row>
    <row r="964" spans="1:16383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16383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16383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</row>
    <row r="967" spans="1:16383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16383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16383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</row>
    <row r="970" spans="1:16383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16383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16383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</row>
    <row r="973" spans="1:16383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16383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16383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</row>
    <row r="976" spans="1:16383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16383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16383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</row>
    <row r="979" spans="1:16383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16383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16383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</row>
    <row r="982" spans="1:16383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16383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16383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</row>
    <row r="985" spans="1:16383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16383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16383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</row>
    <row r="988" spans="1:16383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16383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16383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</row>
    <row r="991" spans="1:16383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16383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16383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</row>
    <row r="994" spans="1:16383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16383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16383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</row>
    <row r="997" spans="1:16383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16383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16383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</row>
    <row r="1000" spans="1:16383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16383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16383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</row>
    <row r="1003" spans="1:16383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16383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16383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</row>
    <row r="1006" spans="1:16383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16383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16383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</row>
    <row r="1009" spans="1:16383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16383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16383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</row>
    <row r="1012" spans="1:16383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16383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16383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</row>
    <row r="1015" spans="1:16383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16383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16383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</row>
    <row r="1018" spans="1:16383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16383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16383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</row>
    <row r="1021" spans="1:16383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16383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16383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</row>
    <row r="1024" spans="1:16383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16383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16383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</row>
    <row r="1027" spans="1:16383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16383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16383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</row>
    <row r="1030" spans="1:16383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16383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16383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</row>
    <row r="1033" spans="1:16383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16383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16383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</row>
    <row r="1036" spans="1:16383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16383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16383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</row>
    <row r="1039" spans="1:16383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16383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16383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</row>
    <row r="1042" spans="1:16383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16383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16383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</row>
    <row r="1045" spans="1:16383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16383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16383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</row>
    <row r="1048" spans="1:16383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16383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16383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</row>
    <row r="1051" spans="1:16383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16383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16383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</row>
    <row r="1054" spans="1:16383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16383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16383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</row>
    <row r="1057" spans="1:16383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16383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16383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</row>
    <row r="1060" spans="1:16383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16383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16383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</row>
    <row r="1063" spans="1:16383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16383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16383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</row>
    <row r="1066" spans="1:16383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16383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16383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</row>
    <row r="1069" spans="1:16383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16383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16383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</row>
    <row r="1072" spans="1:16383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16383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16383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</row>
    <row r="1075" spans="1:16383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16383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16383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</row>
    <row r="1078" spans="1:16383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16383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16383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</row>
    <row r="1081" spans="1:16383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16383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16383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</row>
    <row r="1084" spans="1:16383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16383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16383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</row>
    <row r="1087" spans="1:16383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16383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16383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</row>
    <row r="1090" spans="1:16383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16383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16383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</row>
    <row r="1093" spans="1:16383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16383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16383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</row>
    <row r="1096" spans="1:16383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16383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16383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</row>
    <row r="1099" spans="1:16383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16383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16383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</row>
    <row r="1102" spans="1:16383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16383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16383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</row>
    <row r="1105" spans="1:16383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16383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16383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</row>
    <row r="1108" spans="1:16383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16383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16383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</row>
    <row r="1111" spans="1:16383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16383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16383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</row>
    <row r="1114" spans="1:16383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16383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16383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</row>
    <row r="1117" spans="1:16383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16383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16383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</row>
    <row r="1120" spans="1:16383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16383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16383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</row>
    <row r="1123" spans="1:16383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16383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16383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</row>
    <row r="1126" spans="1:16383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16383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16383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</row>
    <row r="1129" spans="1:16383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16383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16383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</row>
    <row r="1132" spans="1:16383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16383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16383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</row>
    <row r="1135" spans="1:16383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16383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16383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</row>
    <row r="1138" spans="1:16383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16383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16383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</row>
    <row r="1141" spans="1:16383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16383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16383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</row>
    <row r="1144" spans="1:16383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16383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16383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</row>
    <row r="1147" spans="1:16383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16383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16383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</row>
    <row r="1150" spans="1:16383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16383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16383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</row>
    <row r="1153" spans="1:16383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16383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16383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</row>
    <row r="1156" spans="1:16383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16383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16383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</row>
    <row r="1159" spans="1:16383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16383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16383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</row>
    <row r="1162" spans="1:16383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16383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16383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</row>
    <row r="1165" spans="1:16383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16383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16383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</row>
    <row r="1168" spans="1:16383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16383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16383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</row>
    <row r="1171" spans="1:16383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16383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16383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</row>
    <row r="1174" spans="1:16383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16383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16383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</row>
    <row r="1177" spans="1:16383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16383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16383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</row>
    <row r="1180" spans="1:16383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16383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16383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</row>
    <row r="1183" spans="1:16383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16383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16383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</row>
    <row r="1186" spans="1:16383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16383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16383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</row>
    <row r="1189" spans="1:16383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16383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16383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</row>
    <row r="1192" spans="1:16383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16383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16383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</row>
    <row r="1195" spans="1:16383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16383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16383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</row>
    <row r="1198" spans="1:16383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16383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16383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</row>
    <row r="1201" spans="1:16383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16383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16383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</row>
    <row r="1204" spans="1:16383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16383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16383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</row>
    <row r="1207" spans="1:16383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16383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16383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</row>
    <row r="1210" spans="1:16383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16383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16383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</row>
    <row r="1213" spans="1:16383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16383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16383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</row>
    <row r="1216" spans="1:16383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16383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16383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</row>
    <row r="1219" spans="1:16383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16383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16383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</row>
    <row r="1222" spans="1:16383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16383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16383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</row>
    <row r="1225" spans="1:16383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16383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16383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</row>
    <row r="1228" spans="1:16383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16383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16383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</row>
    <row r="1231" spans="1:16383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16383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16383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</row>
    <row r="1234" spans="1:16383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16383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16383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</row>
    <row r="1237" spans="1:16383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16383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16383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</row>
    <row r="1240" spans="1:16383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16383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16383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</row>
    <row r="1243" spans="1:16383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16383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16383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</row>
    <row r="1246" spans="1:16383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16383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16383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</row>
    <row r="1249" spans="1:16383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16383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16383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</row>
    <row r="1252" spans="1:16383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16383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16383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</row>
    <row r="1255" spans="1:16383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16383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</row>
    <row r="1257" spans="1:16383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</row>
    <row r="1258" spans="1:16383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16383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</row>
    <row r="1260" spans="1:16383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</row>
    <row r="1261" spans="1:16383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16383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</row>
    <row r="1263" spans="1:16383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</row>
    <row r="1264" spans="1:16383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16383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</row>
    <row r="1266" spans="1:16383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</row>
    <row r="1267" spans="1:16383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16383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</row>
    <row r="1269" spans="1:16383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</row>
    <row r="1270" spans="1:16383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16383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</row>
    <row r="1272" spans="1:16383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</row>
    <row r="1273" spans="1:16383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16383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</row>
    <row r="1275" spans="1:16383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</row>
    <row r="1276" spans="1:16383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16383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</row>
    <row r="1278" spans="1:16383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</row>
    <row r="1279" spans="1:16383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16383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</row>
    <row r="1281" spans="1:16383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</row>
    <row r="1282" spans="1:16383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16383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</row>
    <row r="1284" spans="1:16383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</row>
    <row r="1285" spans="1:16383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16383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</row>
    <row r="1287" spans="1:16383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</row>
    <row r="1288" spans="1:16383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16383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</row>
    <row r="1290" spans="1:16383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</row>
    <row r="1291" spans="1:16383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16383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</row>
    <row r="1293" spans="1:16383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</row>
    <row r="1294" spans="1:16383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16383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</row>
    <row r="1296" spans="1:16383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</row>
    <row r="1297" spans="1:16383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16383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</row>
    <row r="1299" spans="1:16383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</row>
    <row r="1300" spans="1:16383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16383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</row>
    <row r="1302" spans="1:16383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</row>
    <row r="1303" spans="1:16383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16383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</row>
    <row r="1305" spans="1:16383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</row>
    <row r="1306" spans="1:16383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16383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</row>
    <row r="1308" spans="1:16383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</row>
    <row r="1309" spans="1:16383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16383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</row>
    <row r="1311" spans="1:16383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</row>
    <row r="1312" spans="1:16383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16383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</row>
    <row r="1314" spans="1:16383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</row>
    <row r="1315" spans="1:16383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16383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</row>
    <row r="1317" spans="1:16383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</row>
    <row r="1318" spans="1:16383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16383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</row>
    <row r="1320" spans="1:16383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</row>
    <row r="1321" spans="1:16383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16383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</row>
    <row r="1323" spans="1:16383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</row>
    <row r="1324" spans="1:16383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16383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16383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</row>
    <row r="1327" spans="1:16383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16383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</row>
    <row r="1329" spans="1:16383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</row>
    <row r="1330" spans="1:16383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16383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</row>
    <row r="1332" spans="1:16383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</row>
    <row r="1333" spans="1:16383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16383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</row>
    <row r="1335" spans="1:16383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</row>
    <row r="1336" spans="1:16383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16383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</row>
    <row r="1338" spans="1:16383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</row>
    <row r="1339" spans="1:16383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16383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</row>
    <row r="1341" spans="1:16383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</row>
    <row r="1342" spans="1:16383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16383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</row>
    <row r="1344" spans="1:16383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</row>
    <row r="1345" spans="1:16383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16383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</row>
    <row r="1347" spans="1:16383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</row>
    <row r="1348" spans="1:16383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16383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</row>
    <row r="1350" spans="1:16383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</row>
    <row r="1351" spans="1:16383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16383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</row>
    <row r="1353" spans="1:16383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</row>
    <row r="1354" spans="1:16383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16383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</row>
    <row r="1356" spans="1:16383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</row>
    <row r="1357" spans="1:16383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16383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</row>
    <row r="1359" spans="1:16383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</row>
    <row r="1360" spans="1:16383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16383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</row>
    <row r="1362" spans="1:16383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</row>
    <row r="1363" spans="1:16383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16383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</row>
    <row r="1365" spans="1:16383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</row>
    <row r="1366" spans="1:16383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16383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</row>
    <row r="1368" spans="1:16383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</row>
    <row r="1369" spans="1:16383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16383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</row>
    <row r="1371" spans="1:16383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</row>
    <row r="1372" spans="1:16383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16383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</row>
    <row r="1374" spans="1:16383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</row>
    <row r="1375" spans="1:16383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16383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</row>
    <row r="1377" spans="1:16383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</row>
    <row r="1378" spans="1:16383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16383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</row>
    <row r="1380" spans="1:16383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</row>
    <row r="1381" spans="1:16383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16383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</row>
    <row r="1383" spans="1:16383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</row>
    <row r="1384" spans="1:16383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16383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</row>
    <row r="1386" spans="1:16383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</row>
    <row r="1387" spans="1:16383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16383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</row>
    <row r="1389" spans="1:16383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</row>
    <row r="1390" spans="1:16383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16383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</row>
    <row r="1392" spans="1:16383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</row>
    <row r="1393" spans="1:16383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16383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</row>
    <row r="1395" spans="1:16383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</row>
    <row r="1396" spans="1:16383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16383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</row>
    <row r="1398" spans="1:16383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</row>
    <row r="1399" spans="1:16383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16383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</row>
    <row r="1401" spans="1:16383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</row>
    <row r="1402" spans="1:16383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16383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</row>
    <row r="1404" spans="1:16383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</row>
    <row r="1405" spans="1:16383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16383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</row>
    <row r="1407" spans="1:16383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</row>
    <row r="1408" spans="1:16383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16383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</row>
    <row r="1410" spans="1:16383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</row>
    <row r="1411" spans="1:16383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16383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</row>
    <row r="1413" spans="1:16383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</row>
    <row r="1414" spans="1:16383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16383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</row>
    <row r="1416" spans="1:16383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</row>
    <row r="1417" spans="1:16383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16383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</row>
    <row r="1419" spans="1:16383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</row>
    <row r="1420" spans="1:16383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16383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</row>
    <row r="1422" spans="1:16383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</row>
    <row r="1423" spans="1:16383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16383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</row>
    <row r="1425" spans="1:16383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</row>
    <row r="1426" spans="1:16383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16383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</row>
    <row r="1428" spans="1:16383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</row>
    <row r="1429" spans="1:16383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16383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</row>
    <row r="1431" spans="1:16383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</row>
    <row r="1432" spans="1:16383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16383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</row>
    <row r="1434" spans="1:16383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</row>
    <row r="1435" spans="1:16383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16383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</row>
    <row r="1437" spans="1:16383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</row>
    <row r="1438" spans="1:16383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16383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</row>
    <row r="1440" spans="1:16383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</row>
    <row r="1441" spans="1:16383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16383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</row>
    <row r="1443" spans="1:16383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</row>
    <row r="1444" spans="1:16383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16383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</row>
    <row r="1446" spans="1:16383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</row>
    <row r="1447" spans="1:16383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16383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</row>
    <row r="1449" spans="1:16383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</row>
    <row r="1450" spans="1:16383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16383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</row>
    <row r="1452" spans="1:16383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</row>
    <row r="1453" spans="1:16383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16383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</row>
    <row r="1455" spans="1:16383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</row>
    <row r="1456" spans="1:16383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16383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</row>
    <row r="1458" spans="1:16383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</row>
    <row r="1459" spans="1:16383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16383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</row>
    <row r="1461" spans="1:16383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</row>
    <row r="1462" spans="1:16383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16383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</row>
    <row r="1464" spans="1:16383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</row>
    <row r="1465" spans="1:16383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16383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</row>
    <row r="1467" spans="1:16383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</row>
    <row r="1468" spans="1:16383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16383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</row>
    <row r="1470" spans="1:16383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</row>
    <row r="1471" spans="1:16383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16383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</row>
    <row r="1473" spans="1:16383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</row>
    <row r="1474" spans="1:16383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16383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</row>
    <row r="1476" spans="1:16383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</row>
    <row r="1477" spans="1:16383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16383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</row>
    <row r="1479" spans="1:16383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</row>
    <row r="1480" spans="1:16383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16383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</row>
    <row r="1482" spans="1:16383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</row>
    <row r="1483" spans="1:16383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16383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</row>
    <row r="1485" spans="1:16383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</row>
    <row r="1486" spans="1:16383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16383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</row>
    <row r="1488" spans="1:16383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</row>
    <row r="1489" spans="1:16383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16383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</row>
    <row r="1491" spans="1:16383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</row>
    <row r="1492" spans="1:16383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16383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</row>
    <row r="1494" spans="1:16383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</row>
    <row r="1495" spans="1:16383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16383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</row>
    <row r="1497" spans="1:16383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</row>
    <row r="1498" spans="1:16383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16383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</row>
    <row r="1500" spans="1:16383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</row>
    <row r="1501" spans="1:16383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16383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</row>
    <row r="1503" spans="1:16383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</row>
    <row r="1504" spans="1:16383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16383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</row>
    <row r="1506" spans="1:16383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</row>
    <row r="1507" spans="1:16383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16383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</row>
    <row r="1509" spans="1:16383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</row>
    <row r="1510" spans="1:16383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16383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</row>
    <row r="1512" spans="1:16383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</row>
    <row r="1513" spans="1:16383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16383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</row>
    <row r="1515" spans="1:16383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</row>
    <row r="1516" spans="1:16383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16383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</row>
    <row r="1518" spans="1:16383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</row>
    <row r="1519" spans="1:16383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16383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</row>
    <row r="1521" spans="1:16383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</row>
    <row r="1522" spans="1:16383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16383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</row>
    <row r="1524" spans="1:16383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</row>
    <row r="1525" spans="1:16383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16383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</row>
    <row r="1527" spans="1:16383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</row>
    <row r="1528" spans="1:16383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16383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</row>
    <row r="1530" spans="1:16383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</row>
    <row r="1531" spans="1:16383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16383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</row>
    <row r="1533" spans="1:16383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</row>
    <row r="1534" spans="1:16383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16383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</row>
    <row r="1536" spans="1:16383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</row>
    <row r="1537" spans="1:16383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16383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</row>
    <row r="1539" spans="1:16383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</row>
    <row r="1540" spans="1:16383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16383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</row>
    <row r="1542" spans="1:16383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</row>
    <row r="1543" spans="1:16383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16383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</row>
    <row r="1545" spans="1:16383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</row>
    <row r="1546" spans="1:16383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16383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</row>
    <row r="1548" spans="1:16383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</row>
    <row r="1549" spans="1:16383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16383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</row>
    <row r="1551" spans="1:16383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</row>
    <row r="1552" spans="1:16383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16383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</row>
    <row r="1554" spans="1:16383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</row>
    <row r="1555" spans="1:16383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16383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</row>
    <row r="1557" spans="1:16383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</row>
    <row r="1558" spans="1:16383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16383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</row>
    <row r="1560" spans="1:16383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</row>
    <row r="1561" spans="1:16383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16383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</row>
    <row r="1563" spans="1:16383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</row>
    <row r="1564" spans="1:16383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16383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</row>
    <row r="1566" spans="1:16383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</row>
    <row r="1567" spans="1:16383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16383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</row>
    <row r="1569" spans="1:16383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</row>
    <row r="1570" spans="1:16383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16383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</row>
    <row r="1572" spans="1:16383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</row>
    <row r="1573" spans="1:16383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16383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</row>
    <row r="1575" spans="1:16383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</row>
    <row r="1576" spans="1:16383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16383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</row>
    <row r="1578" spans="1:16383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</row>
    <row r="1579" spans="1:16383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16383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</row>
    <row r="1581" spans="1:16383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</row>
    <row r="1582" spans="1:16383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16383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</row>
    <row r="1584" spans="1:16383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</row>
    <row r="1585" spans="1:16383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16383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</row>
    <row r="1587" spans="1:16383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</row>
    <row r="1588" spans="1:16383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16383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</row>
    <row r="1590" spans="1:16383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</row>
    <row r="1591" spans="1:16383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16383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</row>
    <row r="1593" spans="1:16383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</row>
    <row r="1594" spans="1:16383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16383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</row>
    <row r="1596" spans="1:16383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</row>
    <row r="1597" spans="1:16383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16383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</row>
    <row r="1599" spans="1:16383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</row>
    <row r="1600" spans="1:16383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16383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</row>
    <row r="1602" spans="1:16383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</row>
    <row r="1603" spans="1:16383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16383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</row>
    <row r="1605" spans="1:16383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</row>
    <row r="1606" spans="1:16383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16383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</row>
    <row r="1608" spans="1:16383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</row>
    <row r="1609" spans="1:16383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16383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</row>
    <row r="1611" spans="1:16383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</row>
    <row r="1612" spans="1:16383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16383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</row>
    <row r="1614" spans="1:16383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</row>
    <row r="1615" spans="1:16383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</row>
    <row r="1616" spans="1:16383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</row>
    <row r="1617" spans="1:16383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</row>
    <row r="1618" spans="1:16383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</row>
    <row r="1619" spans="1:16383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</row>
    <row r="1620" spans="1:16383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</row>
    <row r="1621" spans="1:16383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</row>
    <row r="1622" spans="1:16383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</row>
    <row r="1623" spans="1:16383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</row>
    <row r="1624" spans="1:16383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</row>
    <row r="1625" spans="1:16383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</row>
    <row r="1626" spans="1:16383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</row>
    <row r="1627" spans="1:16383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</row>
    <row r="1628" spans="1:16383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</row>
    <row r="1629" spans="1:16383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</row>
    <row r="1630" spans="1:16383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</row>
    <row r="1631" spans="1:16383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</row>
    <row r="1632" spans="1:16383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</row>
    <row r="1633" spans="1:16383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</row>
    <row r="1634" spans="1:16383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</row>
    <row r="1635" spans="1:16383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</row>
    <row r="1636" spans="1:16383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</row>
    <row r="1637" spans="1:16383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</row>
    <row r="1638" spans="1:16383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</row>
    <row r="1639" spans="1:16383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</row>
    <row r="1640" spans="1:16383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</row>
    <row r="1641" spans="1:16383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</row>
    <row r="1642" spans="1:16383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</row>
    <row r="1643" spans="1:16383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</row>
    <row r="1644" spans="1:16383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</row>
    <row r="1645" spans="1:16383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</row>
    <row r="1646" spans="1:16383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</row>
    <row r="1647" spans="1:16383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</row>
    <row r="1648" spans="1:16383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</row>
    <row r="1649" spans="1:16383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</row>
    <row r="1650" spans="1:16383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</row>
    <row r="1651" spans="1:16383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</row>
    <row r="1652" spans="1:16383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</row>
    <row r="1653" spans="1:16383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</row>
    <row r="1654" spans="1:16383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16383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</row>
    <row r="1656" spans="1:16383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</row>
    <row r="1657" spans="1:16383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16383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</row>
    <row r="1659" spans="1:16383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</row>
    <row r="1660" spans="1:16383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16383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</row>
    <row r="1662" spans="1:16383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</row>
    <row r="1663" spans="1:16383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16383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</row>
    <row r="1665" spans="1:16383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</row>
    <row r="1666" spans="1:16383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16383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</row>
    <row r="1668" spans="1:16383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</row>
    <row r="1669" spans="1:16383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16383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</row>
    <row r="1671" spans="1:16383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</row>
    <row r="1672" spans="1:16383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16383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</row>
    <row r="1674" spans="1:16383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</row>
    <row r="1675" spans="1:16383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16383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</row>
    <row r="1677" spans="1:16383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</row>
    <row r="1678" spans="1:16383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16383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</row>
    <row r="1680" spans="1:16383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</row>
    <row r="1681" spans="1:16383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16383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</row>
    <row r="1683" spans="1:16383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</row>
    <row r="1684" spans="1:16383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16383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</row>
    <row r="1686" spans="1:16383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</row>
    <row r="1687" spans="1:16383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16383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</row>
    <row r="1689" spans="1:16383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</row>
    <row r="1690" spans="1:16383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16383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</row>
    <row r="1692" spans="1:16383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</row>
    <row r="1693" spans="1:16383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16383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</row>
    <row r="1695" spans="1:16383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</row>
    <row r="1696" spans="1:16383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16383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</row>
    <row r="1698" spans="1:16383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</row>
    <row r="1699" spans="1:16383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16383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</row>
    <row r="1701" spans="1:16383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</row>
    <row r="1702" spans="1:16383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16383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</row>
    <row r="1704" spans="1:16383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</row>
    <row r="1705" spans="1:16383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16383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</row>
    <row r="1707" spans="1:16383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</row>
    <row r="1708" spans="1:16383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16383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</row>
    <row r="1710" spans="1:16383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</row>
    <row r="1711" spans="1:16383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16383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</row>
    <row r="1713" spans="1:16383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</row>
    <row r="1714" spans="1:16383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16383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</row>
    <row r="1716" spans="1:16383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</row>
    <row r="1717" spans="1:16383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16383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</row>
    <row r="1719" spans="1:16383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</row>
    <row r="1720" spans="1:16383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16383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</row>
    <row r="1722" spans="1:16383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</row>
    <row r="1723" spans="1:16383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16383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</row>
    <row r="1725" spans="1:16383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</row>
    <row r="1726" spans="1:16383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16383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</row>
    <row r="1728" spans="1:16383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</row>
    <row r="1729" spans="1:16383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16383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</row>
    <row r="1731" spans="1:16383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</row>
    <row r="1732" spans="1:16383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16383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</row>
    <row r="1734" spans="1:16383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</row>
    <row r="1735" spans="1:16383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16383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</row>
    <row r="1737" spans="1:16383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</row>
    <row r="1738" spans="1:16383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16383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</row>
    <row r="1740" spans="1:16383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</row>
    <row r="1741" spans="1:16383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16383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</row>
    <row r="1743" spans="1:16383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</row>
    <row r="1744" spans="1:16383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16383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</row>
    <row r="1746" spans="1:16383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</row>
    <row r="1747" spans="1:16383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16383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</row>
    <row r="1749" spans="1:16383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</row>
    <row r="1750" spans="1:16383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16383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</row>
    <row r="1752" spans="1:16383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</row>
    <row r="1753" spans="1:16383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16383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</row>
    <row r="1755" spans="1:16383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</row>
    <row r="1756" spans="1:16383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16383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</row>
    <row r="1758" spans="1:16383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</row>
    <row r="1759" spans="1:16383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16383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</row>
    <row r="1761" spans="1:16383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</row>
    <row r="1762" spans="1:16383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16383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</row>
    <row r="1764" spans="1:16383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</row>
    <row r="1765" spans="1:16383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16383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</row>
    <row r="1767" spans="1:16383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</row>
    <row r="1768" spans="1:16383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16383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</row>
    <row r="1770" spans="1:16383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</row>
    <row r="1771" spans="1:16383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16383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</row>
    <row r="1773" spans="1:16383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</row>
    <row r="1774" spans="1:16383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16383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</row>
    <row r="1776" spans="1:16383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</row>
    <row r="1777" spans="1:16383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16383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</row>
    <row r="1779" spans="1:16383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</row>
    <row r="1780" spans="1:16383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16383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</row>
    <row r="1782" spans="1:16383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</row>
    <row r="1783" spans="1:16383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16383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</row>
    <row r="1785" spans="1:16383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</row>
    <row r="1786" spans="1:16383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16383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</row>
    <row r="1788" spans="1:16383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</row>
    <row r="1789" spans="1:16383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16383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</row>
    <row r="1791" spans="1:16383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</row>
    <row r="1792" spans="1:16383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16383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</row>
    <row r="1794" spans="1:16383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</row>
    <row r="1795" spans="1:16383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16383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</row>
    <row r="1797" spans="1:16383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</row>
    <row r="1798" spans="1:16383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16383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</row>
    <row r="1800" spans="1:16383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</row>
    <row r="1801" spans="1:16383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16383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</row>
    <row r="1803" spans="1:16383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</row>
    <row r="1804" spans="1:16383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16383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</row>
    <row r="1806" spans="1:16383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</row>
    <row r="1807" spans="1:16383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16383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</row>
    <row r="1809" spans="1:16383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</row>
    <row r="1810" spans="1:16383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16383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</row>
    <row r="1812" spans="1:16383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</row>
    <row r="1813" spans="1:16383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16383">
      <c r="A1814"/>
      <c r="B1814"/>
      <c r="C1814"/>
      <c r="D1814"/>
      <c r="E1814"/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</row>
    <row r="1815" spans="1:16383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</row>
    <row r="1816" spans="1:16383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16383">
      <c r="A1817"/>
      <c r="B1817"/>
      <c r="C1817"/>
      <c r="D1817"/>
      <c r="E1817"/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</row>
    <row r="1818" spans="1:16383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</row>
    <row r="1819" spans="1:16383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16383">
      <c r="A1820"/>
      <c r="B1820"/>
      <c r="C1820"/>
      <c r="D1820"/>
      <c r="E1820"/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</row>
    <row r="1821" spans="1:16383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</row>
    <row r="1822" spans="1:16383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16383">
      <c r="A1823"/>
      <c r="B1823"/>
      <c r="C1823"/>
      <c r="D1823"/>
      <c r="E1823"/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</row>
    <row r="1824" spans="1:16383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</row>
    <row r="1825" spans="1:16383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16383">
      <c r="A1826"/>
      <c r="B1826"/>
      <c r="C1826"/>
      <c r="D1826"/>
      <c r="E1826"/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</row>
    <row r="1827" spans="1:16383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</row>
    <row r="1828" spans="1:16383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16383">
      <c r="A1829"/>
      <c r="B1829"/>
      <c r="C1829"/>
      <c r="D1829"/>
      <c r="E1829"/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</row>
    <row r="1830" spans="1:16383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</row>
    <row r="1831" spans="1:16383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16383">
      <c r="A1832"/>
      <c r="B1832"/>
      <c r="C1832"/>
      <c r="D1832"/>
      <c r="E1832"/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</row>
    <row r="1833" spans="1:16383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</row>
    <row r="1834" spans="1:16383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16383">
      <c r="A1835"/>
      <c r="B1835"/>
      <c r="C1835"/>
      <c r="D1835"/>
      <c r="E1835"/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</row>
    <row r="1836" spans="1:16383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</row>
    <row r="1837" spans="1:16383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16383">
      <c r="A1838"/>
      <c r="B1838"/>
      <c r="C1838"/>
      <c r="D1838"/>
      <c r="E1838"/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</row>
    <row r="1839" spans="1:16383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</row>
    <row r="1840" spans="1:16383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16383">
      <c r="A1841"/>
      <c r="B1841"/>
      <c r="C1841"/>
      <c r="D1841"/>
      <c r="E1841"/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</row>
    <row r="1842" spans="1:16383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</row>
    <row r="1843" spans="1:16383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16383">
      <c r="A1844"/>
      <c r="B1844"/>
      <c r="C1844"/>
      <c r="D1844"/>
      <c r="E1844"/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</row>
    <row r="1845" spans="1:16383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</row>
    <row r="1846" spans="1:16383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16383">
      <c r="A1847"/>
      <c r="B1847"/>
      <c r="C1847"/>
      <c r="D1847"/>
      <c r="E1847"/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</row>
    <row r="1848" spans="1:16383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</row>
    <row r="1849" spans="1:16383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16383">
      <c r="A1850"/>
      <c r="B1850"/>
      <c r="C1850"/>
      <c r="D1850"/>
      <c r="E1850"/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</row>
    <row r="1851" spans="1:16383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</row>
    <row r="1852" spans="1:16383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16383">
      <c r="A1853"/>
      <c r="B1853"/>
      <c r="C1853"/>
      <c r="D1853"/>
      <c r="E1853"/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</row>
    <row r="1854" spans="1:16383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</row>
    <row r="1855" spans="1:16383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16383">
      <c r="A1856"/>
      <c r="B1856"/>
      <c r="C1856"/>
      <c r="D1856"/>
      <c r="E1856"/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</row>
    <row r="1857" spans="1:16383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</row>
    <row r="1858" spans="1:16383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16383">
      <c r="A1859"/>
      <c r="B1859"/>
      <c r="C1859"/>
      <c r="D1859"/>
      <c r="E1859"/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</row>
    <row r="1860" spans="1:16383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</row>
    <row r="1861" spans="1:16383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16383">
      <c r="A1862"/>
      <c r="B1862"/>
      <c r="C1862"/>
      <c r="D1862"/>
      <c r="E1862"/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</row>
    <row r="1863" spans="1:16383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</row>
    <row r="1864" spans="1:16383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16383">
      <c r="A1865"/>
      <c r="B1865"/>
      <c r="C1865"/>
      <c r="D1865"/>
      <c r="E1865"/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</row>
    <row r="1866" spans="1:16383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</row>
    <row r="1867" spans="1:16383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16383">
      <c r="A1868"/>
      <c r="B1868"/>
      <c r="C1868"/>
      <c r="D1868"/>
      <c r="E1868"/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</row>
    <row r="1869" spans="1:16383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</row>
    <row r="1870" spans="1:16383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16383">
      <c r="A1871"/>
      <c r="B1871"/>
      <c r="C1871"/>
      <c r="D1871"/>
      <c r="E1871"/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</row>
    <row r="1872" spans="1:16383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</row>
    <row r="1873" spans="1:16383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16383">
      <c r="A1874"/>
      <c r="B1874"/>
      <c r="C1874"/>
      <c r="D1874"/>
      <c r="E1874"/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</row>
    <row r="1875" spans="1:16383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</row>
    <row r="1876" spans="1:16383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16383">
      <c r="A1877"/>
      <c r="B1877"/>
      <c r="C1877"/>
      <c r="D1877"/>
      <c r="E1877"/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</row>
    <row r="1878" spans="1:16383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</row>
    <row r="1879" spans="1:16383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16383">
      <c r="A1880"/>
      <c r="B1880"/>
      <c r="C1880"/>
      <c r="D1880"/>
      <c r="E1880"/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</row>
    <row r="1881" spans="1:16383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</row>
    <row r="1882" spans="1:16383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16383">
      <c r="A1883"/>
      <c r="B1883"/>
      <c r="C1883"/>
      <c r="D1883"/>
      <c r="E1883"/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</row>
    <row r="1884" spans="1:16383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</row>
    <row r="1885" spans="1:16383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16383">
      <c r="A1886"/>
      <c r="B1886"/>
      <c r="C1886"/>
      <c r="D1886"/>
      <c r="E1886"/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</row>
    <row r="1887" spans="1:16383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</row>
    <row r="1888" spans="1:16383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16383">
      <c r="A1889"/>
      <c r="B1889"/>
      <c r="C1889"/>
      <c r="D1889"/>
      <c r="E1889"/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</row>
    <row r="1890" spans="1:16383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</row>
    <row r="1891" spans="1:16383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16383">
      <c r="A1892"/>
      <c r="B1892"/>
      <c r="C1892"/>
      <c r="D1892"/>
      <c r="E1892"/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</row>
    <row r="1893" spans="1:16383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</row>
    <row r="1894" spans="1:16383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16383">
      <c r="A1895"/>
      <c r="B1895"/>
      <c r="C1895"/>
      <c r="D1895"/>
      <c r="E1895"/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</row>
    <row r="1896" spans="1:16383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</row>
    <row r="1897" spans="1:16383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16383">
      <c r="A1898"/>
      <c r="B1898"/>
      <c r="C1898"/>
      <c r="D1898"/>
      <c r="E1898"/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</row>
    <row r="1899" spans="1:16383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</row>
    <row r="1900" spans="1:16383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16383">
      <c r="A1901"/>
      <c r="B1901"/>
      <c r="C1901"/>
      <c r="D1901"/>
      <c r="E1901"/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</row>
    <row r="1902" spans="1:16383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</row>
    <row r="1903" spans="1:16383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16383">
      <c r="A1904"/>
      <c r="B1904"/>
      <c r="C1904"/>
      <c r="D1904"/>
      <c r="E1904"/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</row>
    <row r="1905" spans="1:16383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</row>
    <row r="1906" spans="1:16383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16383">
      <c r="A1907"/>
      <c r="B1907"/>
      <c r="C1907"/>
      <c r="D1907"/>
      <c r="E1907"/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</row>
    <row r="1908" spans="1:16383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</row>
    <row r="1909" spans="1:16383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16383">
      <c r="A1910"/>
      <c r="B1910"/>
      <c r="C1910"/>
      <c r="D1910"/>
      <c r="E1910"/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</row>
    <row r="1911" spans="1:16383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</row>
    <row r="1912" spans="1:16383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16383">
      <c r="A1913"/>
      <c r="B1913"/>
      <c r="C1913"/>
      <c r="D1913"/>
      <c r="E1913"/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</row>
    <row r="1914" spans="1:16383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</row>
    <row r="1915" spans="1:16383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16383">
      <c r="A1916"/>
      <c r="B1916"/>
      <c r="C1916"/>
      <c r="D1916"/>
      <c r="E1916"/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</row>
    <row r="1917" spans="1:16383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</row>
    <row r="1918" spans="1:16383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16383">
      <c r="A1919"/>
      <c r="B1919"/>
      <c r="C1919"/>
      <c r="D1919"/>
      <c r="E1919"/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</row>
    <row r="1920" spans="1:16383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</row>
    <row r="1921" spans="1:16383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16383">
      <c r="A1922"/>
      <c r="B1922"/>
      <c r="C1922"/>
      <c r="D1922"/>
      <c r="E1922"/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</row>
    <row r="1923" spans="1:16383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</row>
    <row r="1924" spans="1:16383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16383">
      <c r="A1925"/>
      <c r="B1925"/>
      <c r="C1925"/>
      <c r="D1925"/>
      <c r="E1925"/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</row>
    <row r="1926" spans="1:16383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</row>
    <row r="1927" spans="1:16383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16383">
      <c r="A1928"/>
      <c r="B1928"/>
      <c r="C1928"/>
      <c r="D1928"/>
      <c r="E1928"/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</row>
    <row r="1929" spans="1:16383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</row>
    <row r="1930" spans="1:16383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16383">
      <c r="A1931"/>
      <c r="B1931"/>
      <c r="C1931"/>
      <c r="D1931"/>
      <c r="E1931"/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</row>
    <row r="1932" spans="1:16383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</row>
    <row r="1933" spans="1:16383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16383">
      <c r="A1934"/>
      <c r="B1934"/>
      <c r="C1934"/>
      <c r="D1934"/>
      <c r="E1934"/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</row>
    <row r="1935" spans="1:16383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</row>
    <row r="1936" spans="1:16383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16383">
      <c r="A1937"/>
      <c r="B1937"/>
      <c r="C1937"/>
      <c r="D1937"/>
      <c r="E1937"/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</row>
    <row r="1938" spans="1:16383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</row>
    <row r="1939" spans="1:16383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16383">
      <c r="A1940"/>
      <c r="B1940"/>
      <c r="C1940"/>
      <c r="D1940"/>
      <c r="E1940"/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</row>
    <row r="1941" spans="1:16383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</row>
    <row r="1942" spans="1:16383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16383">
      <c r="A1943"/>
      <c r="B1943"/>
      <c r="C1943"/>
      <c r="D1943"/>
      <c r="E1943"/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</row>
    <row r="1944" spans="1:16383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</row>
    <row r="1945" spans="1:16383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16383">
      <c r="A1946"/>
      <c r="B1946"/>
      <c r="C1946"/>
      <c r="D1946"/>
      <c r="E1946"/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</row>
    <row r="1947" spans="1:16383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</row>
    <row r="1948" spans="1:16383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16383">
      <c r="A1949"/>
      <c r="B1949"/>
      <c r="C1949"/>
      <c r="D1949"/>
      <c r="E1949"/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</row>
    <row r="1950" spans="1:16383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</row>
    <row r="1951" spans="1:16383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16383">
      <c r="A1952"/>
      <c r="B1952"/>
      <c r="C1952"/>
      <c r="D1952"/>
      <c r="E1952"/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</row>
    <row r="1953" spans="1:16383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</row>
    <row r="1954" spans="1:16383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16383">
      <c r="A1955"/>
      <c r="B1955"/>
      <c r="C1955"/>
      <c r="D1955"/>
      <c r="E1955"/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</row>
    <row r="1956" spans="1:16383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</row>
    <row r="1957" spans="1:16383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16383">
      <c r="A1958"/>
      <c r="B1958"/>
      <c r="C1958"/>
      <c r="D1958"/>
      <c r="E1958"/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</row>
    <row r="1959" spans="1:16383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</row>
    <row r="1960" spans="1:16383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16383">
      <c r="A1961"/>
      <c r="B1961"/>
      <c r="C1961"/>
      <c r="D1961"/>
      <c r="E1961"/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</row>
    <row r="1962" spans="1:16383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</row>
    <row r="1963" spans="1:16383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16383">
      <c r="A1964"/>
      <c r="B1964"/>
      <c r="C1964"/>
      <c r="D1964"/>
      <c r="E1964"/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</row>
    <row r="1965" spans="1:16383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</row>
    <row r="1966" spans="1:16383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16383">
      <c r="A1967"/>
      <c r="B1967"/>
      <c r="C1967"/>
      <c r="D1967"/>
      <c r="E1967"/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</row>
    <row r="1968" spans="1:16383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</row>
    <row r="1969" spans="1:16383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16383">
      <c r="A1970"/>
      <c r="B1970"/>
      <c r="C1970"/>
      <c r="D1970"/>
      <c r="E1970"/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</row>
    <row r="1971" spans="1:16383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</row>
    <row r="1972" spans="1:16383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16383">
      <c r="A1973"/>
      <c r="B1973"/>
      <c r="C1973"/>
      <c r="D1973"/>
      <c r="E1973"/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</row>
    <row r="1974" spans="1:16383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</row>
    <row r="1975" spans="1:16383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16383">
      <c r="A1976"/>
      <c r="B1976"/>
      <c r="C1976"/>
      <c r="D1976"/>
      <c r="E1976"/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</row>
    <row r="1977" spans="1:16383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</row>
    <row r="1978" spans="1:16383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16383">
      <c r="A1979"/>
      <c r="B1979"/>
      <c r="C1979"/>
      <c r="D1979"/>
      <c r="E1979"/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</row>
    <row r="1980" spans="1:16383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</row>
    <row r="1981" spans="1:16383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16383">
      <c r="A1982"/>
      <c r="B1982"/>
      <c r="C1982"/>
      <c r="D1982"/>
      <c r="E1982"/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</row>
    <row r="1983" spans="1:16383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</row>
    <row r="1984" spans="1:16383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16383">
      <c r="A1985"/>
      <c r="B1985"/>
      <c r="C1985"/>
      <c r="D1985"/>
      <c r="E1985"/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</row>
    <row r="1986" spans="1:16383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</row>
    <row r="1987" spans="1:16383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16383">
      <c r="A1988"/>
      <c r="B1988"/>
      <c r="C1988"/>
      <c r="D1988"/>
      <c r="E1988"/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</row>
    <row r="1989" spans="1:16383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</row>
    <row r="1990" spans="1:16383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16383">
      <c r="A1991"/>
      <c r="B1991"/>
      <c r="C1991"/>
      <c r="D1991"/>
      <c r="E1991"/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</row>
    <row r="1992" spans="1:16383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</row>
    <row r="1993" spans="1:16383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16383">
      <c r="A1994"/>
      <c r="B1994"/>
      <c r="C1994"/>
      <c r="D1994"/>
      <c r="E1994"/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</row>
    <row r="1995" spans="1:16383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</row>
    <row r="1996" spans="1:16383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16383">
      <c r="A1997"/>
      <c r="B1997"/>
      <c r="C1997"/>
      <c r="D1997"/>
      <c r="E1997"/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</row>
    <row r="1998" spans="1:16383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</row>
    <row r="1999" spans="1:16383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16383">
      <c r="A2000"/>
      <c r="B2000"/>
      <c r="C2000"/>
      <c r="D2000"/>
      <c r="E2000"/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</row>
    <row r="2001" spans="1:16383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</row>
    <row r="2002" spans="1:16383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16383">
      <c r="A2003"/>
      <c r="B2003"/>
      <c r="C2003"/>
      <c r="D2003"/>
      <c r="E2003"/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</row>
    <row r="2004" spans="1:16383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</row>
    <row r="2005" spans="1:16383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16383">
      <c r="A2006"/>
      <c r="B2006"/>
      <c r="C2006"/>
      <c r="D2006"/>
      <c r="E2006"/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</row>
    <row r="2007" spans="1:16383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</row>
    <row r="2008" spans="1:16383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16383">
      <c r="A2009"/>
      <c r="B2009"/>
      <c r="C2009"/>
      <c r="D2009"/>
      <c r="E2009"/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</row>
    <row r="2010" spans="1:16383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</row>
    <row r="2011" spans="1:16383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16383">
      <c r="A2012"/>
      <c r="B2012"/>
      <c r="C2012"/>
      <c r="D2012"/>
      <c r="E2012"/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</row>
    <row r="2013" spans="1:16383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</row>
    <row r="2014" spans="1:16383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16383">
      <c r="A2015"/>
      <c r="B2015"/>
      <c r="C2015"/>
      <c r="D2015"/>
      <c r="E2015"/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</row>
    <row r="2016" spans="1:16383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</row>
    <row r="2017" spans="1:16383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16383">
      <c r="A2018"/>
      <c r="B2018"/>
      <c r="C2018"/>
      <c r="D2018"/>
      <c r="E2018"/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</row>
    <row r="2019" spans="1:16383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</row>
    <row r="2020" spans="1:16383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16383">
      <c r="A2021"/>
      <c r="B2021"/>
      <c r="C2021"/>
      <c r="D2021"/>
      <c r="E2021"/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</row>
    <row r="2022" spans="1:16383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</row>
    <row r="2023" spans="1:16383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16383">
      <c r="A2024"/>
      <c r="B2024"/>
      <c r="C2024"/>
      <c r="D2024"/>
      <c r="E2024"/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</row>
    <row r="2025" spans="1:16383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</row>
    <row r="2026" spans="1:16383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16383">
      <c r="A2027"/>
      <c r="B2027"/>
      <c r="C2027"/>
      <c r="D2027"/>
      <c r="E2027"/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</row>
    <row r="2028" spans="1:16383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</row>
    <row r="2029" spans="1:16383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16383">
      <c r="A2030"/>
      <c r="B2030"/>
      <c r="C2030"/>
      <c r="D2030"/>
      <c r="E2030"/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</row>
    <row r="2031" spans="1:16383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</row>
    <row r="2032" spans="1:16383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16383">
      <c r="A2033"/>
      <c r="B2033"/>
      <c r="C2033"/>
      <c r="D2033"/>
      <c r="E2033"/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</row>
    <row r="2034" spans="1:16383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</row>
    <row r="2035" spans="1:16383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16383">
      <c r="A2036"/>
      <c r="B2036"/>
      <c r="C2036"/>
      <c r="D2036"/>
      <c r="E2036"/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</row>
    <row r="2037" spans="1:16383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</row>
    <row r="2038" spans="1:16383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16383">
      <c r="A2039"/>
      <c r="B2039"/>
      <c r="C2039"/>
      <c r="D2039"/>
      <c r="E2039"/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</row>
    <row r="2040" spans="1:16383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</row>
    <row r="2041" spans="1:16383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16383">
      <c r="A2042"/>
      <c r="B2042"/>
      <c r="C2042"/>
      <c r="D2042"/>
      <c r="E2042"/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</row>
    <row r="2043" spans="1:16383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</row>
    <row r="2044" spans="1:16383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16383">
      <c r="A2045"/>
      <c r="B2045"/>
      <c r="C2045"/>
      <c r="D2045"/>
      <c r="E2045"/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</row>
    <row r="2046" spans="1:16383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</row>
    <row r="2047" spans="1:16383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16383">
      <c r="A2048"/>
      <c r="B2048"/>
      <c r="C2048"/>
      <c r="D2048"/>
      <c r="E2048"/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</row>
    <row r="2049" spans="1:16383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</row>
    <row r="2050" spans="1:16383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16383">
      <c r="A2051"/>
      <c r="B2051"/>
      <c r="C2051"/>
      <c r="D2051"/>
      <c r="E2051"/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</row>
    <row r="2052" spans="1:16383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</row>
    <row r="2053" spans="1:16383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16383">
      <c r="A2054"/>
      <c r="B2054"/>
      <c r="C2054"/>
      <c r="D2054"/>
      <c r="E2054"/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</row>
    <row r="2055" spans="1:16383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</row>
    <row r="2056" spans="1:16383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16383">
      <c r="A2057"/>
      <c r="B2057"/>
      <c r="C2057"/>
      <c r="D2057"/>
      <c r="E2057"/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</row>
    <row r="2058" spans="1:16383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</row>
    <row r="2059" spans="1:16383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16383">
      <c r="A2060"/>
      <c r="B2060"/>
      <c r="C2060"/>
      <c r="D2060"/>
      <c r="E2060"/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</row>
    <row r="2061" spans="1:16383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</row>
    <row r="2062" spans="1:16383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16383">
      <c r="A2063"/>
      <c r="B2063"/>
      <c r="C2063"/>
      <c r="D2063"/>
      <c r="E2063"/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</row>
    <row r="2064" spans="1:16383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</row>
    <row r="2065" spans="1:16383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16383">
      <c r="A2066"/>
      <c r="B2066"/>
      <c r="C2066"/>
      <c r="D2066"/>
      <c r="E2066"/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</row>
    <row r="2067" spans="1:16383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</row>
    <row r="2068" spans="1:16383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16383">
      <c r="A2069"/>
      <c r="B2069"/>
      <c r="C2069"/>
      <c r="D2069"/>
      <c r="E2069"/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</row>
    <row r="2070" spans="1:16383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</row>
    <row r="2071" spans="1:16383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16383">
      <c r="A2072"/>
      <c r="B2072"/>
      <c r="C2072"/>
      <c r="D2072"/>
      <c r="E2072"/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</row>
    <row r="2073" spans="1:16383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</row>
    <row r="2074" spans="1:16383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16383">
      <c r="A2075"/>
      <c r="B2075"/>
      <c r="C2075"/>
      <c r="D2075"/>
      <c r="E2075"/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</row>
    <row r="2076" spans="1:16383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</row>
    <row r="2077" spans="1:16383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16383">
      <c r="A2078"/>
      <c r="B2078"/>
      <c r="C2078"/>
      <c r="D2078"/>
      <c r="E2078"/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</row>
    <row r="2079" spans="1:16383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</row>
    <row r="2080" spans="1:16383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16383">
      <c r="A2081"/>
      <c r="B2081"/>
      <c r="C2081"/>
      <c r="D2081"/>
      <c r="E2081"/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</row>
    <row r="2082" spans="1:16383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</row>
    <row r="2083" spans="1:16383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16383">
      <c r="A2084"/>
      <c r="B2084"/>
      <c r="C2084"/>
      <c r="D2084"/>
      <c r="E2084"/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</row>
    <row r="2085" spans="1:16383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</row>
    <row r="2086" spans="1:16383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16383">
      <c r="A2087"/>
      <c r="B2087"/>
      <c r="C2087"/>
      <c r="D2087"/>
      <c r="E2087"/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</row>
    <row r="2088" spans="1:16383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</row>
    <row r="2089" spans="1:16383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16383">
      <c r="A2090"/>
      <c r="B2090"/>
      <c r="C2090"/>
      <c r="D2090"/>
      <c r="E2090"/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</row>
    <row r="2091" spans="1:16383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</row>
    <row r="2092" spans="1:16383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16383">
      <c r="A2093"/>
      <c r="B2093"/>
      <c r="C2093"/>
      <c r="D2093"/>
      <c r="E2093"/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</row>
    <row r="2094" spans="1:16383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</row>
    <row r="2095" spans="1:16383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16383">
      <c r="A2096"/>
      <c r="B2096"/>
      <c r="C2096"/>
      <c r="D2096"/>
      <c r="E2096"/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</row>
    <row r="2097" spans="1:16383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</row>
    <row r="2098" spans="1:16383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16383">
      <c r="A2099"/>
      <c r="B2099"/>
      <c r="C2099"/>
      <c r="D2099"/>
      <c r="E2099"/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</row>
    <row r="2100" spans="1:16383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</row>
    <row r="2101" spans="1:16383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16383">
      <c r="A2102"/>
      <c r="B2102"/>
      <c r="C2102"/>
      <c r="D2102"/>
      <c r="E2102"/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</row>
    <row r="2103" spans="1:16383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</row>
    <row r="2104" spans="1:16383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16383">
      <c r="A2105"/>
      <c r="B2105"/>
      <c r="C2105"/>
      <c r="D2105"/>
      <c r="E2105"/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</row>
    <row r="2106" spans="1:16383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</row>
    <row r="2107" spans="1:16383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16383">
      <c r="A2108"/>
      <c r="B2108"/>
      <c r="C2108"/>
      <c r="D2108"/>
      <c r="E2108"/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</row>
    <row r="2109" spans="1:16383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</row>
    <row r="2110" spans="1:16383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16383">
      <c r="A2111"/>
      <c r="B2111"/>
      <c r="C2111"/>
      <c r="D2111"/>
      <c r="E2111"/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</row>
    <row r="2112" spans="1:16383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</row>
    <row r="2113" spans="1:16383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16383">
      <c r="A2114"/>
      <c r="B2114"/>
      <c r="C2114"/>
      <c r="D2114"/>
      <c r="E2114"/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</row>
    <row r="2115" spans="1:16383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</row>
    <row r="2116" spans="1:16383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16383">
      <c r="A2117"/>
      <c r="B2117"/>
      <c r="C2117"/>
      <c r="D2117"/>
      <c r="E2117"/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</row>
    <row r="2118" spans="1:16383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</row>
    <row r="2119" spans="1:16383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16383">
      <c r="A2120"/>
      <c r="B2120"/>
      <c r="C2120"/>
      <c r="D2120"/>
      <c r="E2120"/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</row>
    <row r="2121" spans="1:16383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</row>
    <row r="2122" spans="1:16383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16383">
      <c r="A2123"/>
      <c r="B2123"/>
      <c r="C2123"/>
      <c r="D2123"/>
      <c r="E2123"/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</row>
    <row r="2124" spans="1:16383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</row>
    <row r="2125" spans="1:16383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16383">
      <c r="A2126"/>
      <c r="B2126"/>
      <c r="C2126"/>
      <c r="D2126"/>
      <c r="E2126"/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</row>
    <row r="2127" spans="1:16383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</row>
    <row r="2128" spans="1:16383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16383">
      <c r="A2129"/>
      <c r="B2129"/>
      <c r="C2129"/>
      <c r="D2129"/>
      <c r="E2129"/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</row>
    <row r="2130" spans="1:16383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</row>
    <row r="2131" spans="1:16383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16383">
      <c r="A2132"/>
      <c r="B2132"/>
      <c r="C2132"/>
      <c r="D2132"/>
      <c r="E2132"/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</row>
    <row r="2133" spans="1:16383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</row>
    <row r="2134" spans="1:16383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16383">
      <c r="A2135"/>
      <c r="B2135"/>
      <c r="C2135"/>
      <c r="D2135"/>
      <c r="E2135"/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</row>
    <row r="2136" spans="1:16383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</row>
    <row r="2137" spans="1:16383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16383">
      <c r="A2138"/>
      <c r="B2138"/>
      <c r="C2138"/>
      <c r="D2138"/>
      <c r="E2138"/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</row>
    <row r="2139" spans="1:16383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</row>
    <row r="2140" spans="1:16383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16383">
      <c r="A2141"/>
      <c r="B2141"/>
      <c r="C2141"/>
      <c r="D2141"/>
      <c r="E2141"/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</row>
    <row r="2142" spans="1:16383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</row>
    <row r="2143" spans="1:16383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16383">
      <c r="A2144"/>
      <c r="B2144"/>
      <c r="C2144"/>
      <c r="D2144"/>
      <c r="E2144"/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</row>
    <row r="2145" spans="1:16383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</row>
    <row r="2146" spans="1:16383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16383">
      <c r="A2147"/>
      <c r="B2147"/>
      <c r="C2147"/>
      <c r="D2147"/>
      <c r="E2147"/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</row>
    <row r="2148" spans="1:16383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</row>
    <row r="2149" spans="1:16383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16383">
      <c r="A2150"/>
      <c r="B2150"/>
      <c r="C2150"/>
      <c r="D2150"/>
      <c r="E2150"/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</row>
    <row r="2151" spans="1:16383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</row>
    <row r="2152" spans="1:16383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16383">
      <c r="A2153"/>
      <c r="B2153"/>
      <c r="C2153"/>
      <c r="D2153"/>
      <c r="E2153"/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</row>
    <row r="2154" spans="1:16383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</row>
    <row r="2155" spans="1:16383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16383">
      <c r="A2156"/>
      <c r="B2156"/>
      <c r="C2156"/>
      <c r="D2156"/>
      <c r="E2156"/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</row>
    <row r="2157" spans="1:16383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</row>
    <row r="2158" spans="1:16383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16383">
      <c r="A2159"/>
      <c r="B2159"/>
      <c r="C2159"/>
      <c r="D2159"/>
      <c r="E2159"/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</row>
    <row r="2160" spans="1:16383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</row>
    <row r="2161" spans="1:16383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16383">
      <c r="A2162"/>
      <c r="B2162"/>
      <c r="C2162"/>
      <c r="D2162"/>
      <c r="E2162"/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</row>
    <row r="2163" spans="1:16383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</row>
    <row r="2164" spans="1:16383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16383">
      <c r="A2165"/>
      <c r="B2165"/>
      <c r="C2165"/>
      <c r="D2165"/>
      <c r="E2165"/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</row>
    <row r="2166" spans="1:16383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</row>
    <row r="2167" spans="1:16383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16383">
      <c r="A2168"/>
      <c r="B2168"/>
      <c r="C2168"/>
      <c r="D2168"/>
      <c r="E2168"/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</row>
    <row r="2169" spans="1:16383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</row>
    <row r="2170" spans="1:16383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16383">
      <c r="A2171"/>
      <c r="B2171"/>
      <c r="C2171"/>
      <c r="D2171"/>
      <c r="E2171"/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</row>
    <row r="2172" spans="1:16383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</row>
    <row r="2173" spans="1:16383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16383">
      <c r="A2174"/>
      <c r="B2174"/>
      <c r="C2174"/>
      <c r="D2174"/>
      <c r="E2174"/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</row>
    <row r="2175" spans="1:16383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</row>
    <row r="2176" spans="1:16383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16383">
      <c r="A2177"/>
      <c r="B2177"/>
      <c r="C2177"/>
      <c r="D2177"/>
      <c r="E2177"/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</row>
    <row r="2178" spans="1:16383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</row>
    <row r="2179" spans="1:16383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16383">
      <c r="A2180"/>
      <c r="B2180"/>
      <c r="C2180"/>
      <c r="D2180"/>
      <c r="E2180"/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</row>
    <row r="2181" spans="1:16383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</row>
    <row r="2182" spans="1:16383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16383">
      <c r="A2183"/>
      <c r="B2183"/>
      <c r="C2183"/>
      <c r="D2183"/>
      <c r="E2183"/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</row>
    <row r="2184" spans="1:16383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</row>
    <row r="2185" spans="1:16383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16383">
      <c r="A2186"/>
      <c r="B2186"/>
      <c r="C2186"/>
      <c r="D2186"/>
      <c r="E2186"/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</row>
    <row r="2187" spans="1:16383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</row>
    <row r="2188" spans="1:16383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16383">
      <c r="A2189"/>
      <c r="B2189"/>
      <c r="C2189"/>
      <c r="D2189"/>
      <c r="E2189"/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</row>
    <row r="2190" spans="1:16383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</row>
    <row r="2191" spans="1:16383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16383">
      <c r="A2192"/>
      <c r="B2192"/>
      <c r="C2192"/>
      <c r="D2192"/>
      <c r="E2192"/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</row>
    <row r="2193" spans="1:16383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</row>
    <row r="2194" spans="1:16383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16383">
      <c r="A2195"/>
      <c r="B2195"/>
      <c r="C2195"/>
      <c r="D2195"/>
      <c r="E2195"/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</row>
    <row r="2196" spans="1:16383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</row>
    <row r="2197" spans="1:16383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16383">
      <c r="A2198"/>
      <c r="B2198"/>
      <c r="C2198"/>
      <c r="D2198"/>
      <c r="E2198"/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</row>
    <row r="2199" spans="1:16383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</row>
    <row r="2200" spans="1:16383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16383">
      <c r="A2201"/>
      <c r="B2201"/>
      <c r="C2201"/>
      <c r="D2201"/>
      <c r="E2201"/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</row>
    <row r="2202" spans="1:16383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</row>
    <row r="2203" spans="1:16383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16383">
      <c r="A2204"/>
      <c r="B2204"/>
      <c r="C2204"/>
      <c r="D2204"/>
      <c r="E2204"/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</row>
    <row r="2205" spans="1:16383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</row>
    <row r="2206" spans="1:16383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16383">
      <c r="A2207"/>
      <c r="B2207"/>
      <c r="C2207"/>
      <c r="D2207"/>
      <c r="E2207"/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</row>
    <row r="2208" spans="1:16383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</row>
    <row r="2209" spans="1:16383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16383">
      <c r="A2210"/>
      <c r="B2210"/>
      <c r="C2210"/>
      <c r="D2210"/>
      <c r="E2210"/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</row>
    <row r="2211" spans="1:16383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</row>
    <row r="2212" spans="1:16383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16383">
      <c r="A2213"/>
      <c r="B2213"/>
      <c r="C2213"/>
      <c r="D2213"/>
      <c r="E2213"/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</row>
    <row r="2214" spans="1:16383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</row>
    <row r="2215" spans="1:16383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16383">
      <c r="A2216"/>
      <c r="B2216"/>
      <c r="C2216"/>
      <c r="D2216"/>
      <c r="E2216"/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</row>
    <row r="2217" spans="1:16383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</row>
    <row r="2218" spans="1:16383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16383">
      <c r="A2219"/>
      <c r="B2219"/>
      <c r="C2219"/>
      <c r="D2219"/>
      <c r="E2219"/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</row>
    <row r="2220" spans="1:16383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</row>
    <row r="2221" spans="1:16383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16383">
      <c r="A2222"/>
      <c r="B2222"/>
      <c r="C2222"/>
      <c r="D2222"/>
      <c r="E2222"/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</row>
    <row r="2223" spans="1:16383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</row>
    <row r="2224" spans="1:16383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16383">
      <c r="A2225"/>
      <c r="B2225"/>
      <c r="C2225"/>
      <c r="D2225"/>
      <c r="E2225"/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</row>
    <row r="2226" spans="1:16383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</row>
    <row r="2227" spans="1:16383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16383">
      <c r="A2228"/>
      <c r="B2228"/>
      <c r="C2228"/>
      <c r="D2228"/>
      <c r="E2228"/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</row>
    <row r="2229" spans="1:16383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</row>
    <row r="2230" spans="1:16383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16383">
      <c r="A2231"/>
      <c r="B2231"/>
      <c r="C2231"/>
      <c r="D2231"/>
      <c r="E2231"/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</row>
    <row r="2232" spans="1:16383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</row>
    <row r="2233" spans="1:16383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16383">
      <c r="A2234"/>
      <c r="B2234"/>
      <c r="C2234"/>
      <c r="D2234"/>
      <c r="E2234"/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</row>
    <row r="2235" spans="1:16383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</row>
    <row r="2236" spans="1:16383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16383">
      <c r="A2237"/>
      <c r="B2237"/>
      <c r="C2237"/>
      <c r="D2237"/>
      <c r="E2237"/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</row>
    <row r="2238" spans="1:16383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</row>
    <row r="2239" spans="1:16383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16383">
      <c r="A2240"/>
      <c r="B2240"/>
      <c r="C2240"/>
      <c r="D2240"/>
      <c r="E2240"/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</row>
    <row r="2241" spans="1:16383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</row>
    <row r="2242" spans="1:16383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16383">
      <c r="A2243"/>
      <c r="B2243"/>
      <c r="C2243"/>
      <c r="D2243"/>
      <c r="E2243"/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</row>
    <row r="2244" spans="1:16383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</row>
    <row r="2245" spans="1:16383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16383">
      <c r="A2246"/>
      <c r="B2246"/>
      <c r="C2246"/>
      <c r="D2246"/>
      <c r="E2246"/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</row>
    <row r="2247" spans="1:16383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</row>
    <row r="2248" spans="1:16383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16383">
      <c r="A2249"/>
      <c r="B2249"/>
      <c r="C2249"/>
      <c r="D2249"/>
      <c r="E2249"/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</row>
    <row r="2250" spans="1:16383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</row>
    <row r="2251" spans="1:16383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16383">
      <c r="A2252"/>
      <c r="B2252"/>
      <c r="C2252"/>
      <c r="D2252"/>
      <c r="E2252"/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</row>
    <row r="2253" spans="1:16383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</row>
    <row r="2254" spans="1:16383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16383">
      <c r="A2255"/>
      <c r="B2255"/>
      <c r="C2255"/>
      <c r="D2255"/>
      <c r="E2255"/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</row>
    <row r="2256" spans="1:16383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</row>
    <row r="2257" spans="1:16383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16383">
      <c r="A2258"/>
      <c r="B2258"/>
      <c r="C2258"/>
      <c r="D2258"/>
      <c r="E2258"/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</row>
    <row r="2259" spans="1:16383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</row>
    <row r="2260" spans="1:16383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16383">
      <c r="A2261"/>
      <c r="B2261"/>
      <c r="C2261"/>
      <c r="D2261"/>
      <c r="E2261"/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</row>
    <row r="2262" spans="1:16383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</row>
    <row r="2263" spans="1:16383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16383">
      <c r="A2264"/>
      <c r="B2264"/>
      <c r="C2264"/>
      <c r="D2264"/>
      <c r="E2264"/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</row>
    <row r="2265" spans="1:16383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</row>
    <row r="2266" spans="1:16383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16383">
      <c r="A2267"/>
      <c r="B2267"/>
      <c r="C2267"/>
      <c r="D2267"/>
      <c r="E2267"/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</row>
    <row r="2268" spans="1:16383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</row>
    <row r="2269" spans="1:16383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16383">
      <c r="A2270"/>
      <c r="B2270"/>
      <c r="C2270"/>
      <c r="D2270"/>
      <c r="E2270"/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</row>
    <row r="2271" spans="1:16383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</row>
    <row r="2272" spans="1:16383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16383">
      <c r="A2273"/>
      <c r="B2273"/>
      <c r="C2273"/>
      <c r="D2273"/>
      <c r="E2273"/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</row>
    <row r="2274" spans="1:16383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</row>
    <row r="2275" spans="1:16383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16383">
      <c r="A2276"/>
      <c r="B2276"/>
      <c r="C2276"/>
      <c r="D2276"/>
      <c r="E2276"/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</row>
    <row r="2277" spans="1:16383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</row>
    <row r="2278" spans="1:16383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16383">
      <c r="A2279"/>
      <c r="B2279"/>
      <c r="C2279"/>
      <c r="D2279"/>
      <c r="E2279"/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</row>
    <row r="2280" spans="1:16383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</row>
    <row r="2281" spans="1:16383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16383">
      <c r="A2282"/>
      <c r="B2282"/>
      <c r="C2282"/>
      <c r="D2282"/>
      <c r="E2282"/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</row>
    <row r="2283" spans="1:16383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</row>
    <row r="2284" spans="1:16383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16383">
      <c r="A2285"/>
      <c r="B2285"/>
      <c r="C2285"/>
      <c r="D2285"/>
      <c r="E2285"/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</row>
    <row r="2286" spans="1:16383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</row>
    <row r="2287" spans="1:16383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16383">
      <c r="A2288"/>
      <c r="B2288"/>
      <c r="C2288"/>
      <c r="D2288"/>
      <c r="E2288"/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</row>
    <row r="2289" spans="1:16383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</row>
    <row r="2290" spans="1:16383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16383">
      <c r="A2291"/>
      <c r="B2291"/>
      <c r="C2291"/>
      <c r="D2291"/>
      <c r="E2291"/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</row>
    <row r="2292" spans="1:16383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</row>
    <row r="2293" spans="1:16383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16383">
      <c r="A2294"/>
      <c r="B2294"/>
      <c r="C2294"/>
      <c r="D2294"/>
      <c r="E2294"/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</row>
    <row r="2295" spans="1:16383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</row>
    <row r="2296" spans="1:16383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16383">
      <c r="A2297"/>
      <c r="B2297"/>
      <c r="C2297"/>
      <c r="D2297"/>
      <c r="E2297"/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</row>
    <row r="2298" spans="1:16383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</row>
    <row r="2299" spans="1:16383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16383">
      <c r="A2300"/>
      <c r="B2300"/>
      <c r="C2300"/>
      <c r="D2300"/>
      <c r="E2300"/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</row>
    <row r="2301" spans="1:16383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</row>
    <row r="2302" spans="1:16383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16383">
      <c r="A2303"/>
      <c r="B2303"/>
      <c r="C2303"/>
      <c r="D2303"/>
      <c r="E2303"/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</row>
    <row r="2304" spans="1:16383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</row>
    <row r="2305" spans="1:16383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16383">
      <c r="A2306"/>
      <c r="B2306"/>
      <c r="C2306"/>
      <c r="D2306"/>
      <c r="E2306"/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</row>
    <row r="2307" spans="1:16383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</row>
    <row r="2308" spans="1:16383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16383">
      <c r="A2309"/>
      <c r="B2309"/>
      <c r="C2309"/>
      <c r="D2309"/>
      <c r="E2309"/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</row>
    <row r="2310" spans="1:16383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</row>
    <row r="2311" spans="1:16383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16383">
      <c r="A2312"/>
      <c r="B2312"/>
      <c r="C2312"/>
      <c r="D2312"/>
      <c r="E2312"/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</row>
    <row r="2313" spans="1:16383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</row>
    <row r="2314" spans="1:16383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16383">
      <c r="A2315"/>
      <c r="B2315"/>
      <c r="C2315"/>
      <c r="D2315"/>
      <c r="E2315"/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</row>
    <row r="2316" spans="1:16383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</row>
    <row r="2317" spans="1:16383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16383">
      <c r="A2318"/>
      <c r="B2318"/>
      <c r="C2318"/>
      <c r="D2318"/>
      <c r="E2318"/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</row>
    <row r="2319" spans="1:16383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</row>
    <row r="2320" spans="1:16383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16383">
      <c r="A2321"/>
      <c r="B2321"/>
      <c r="C2321"/>
      <c r="D2321"/>
      <c r="E2321"/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</row>
    <row r="2322" spans="1:16383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</row>
    <row r="2323" spans="1:16383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16383">
      <c r="A2324"/>
      <c r="B2324"/>
      <c r="C2324"/>
      <c r="D2324"/>
      <c r="E2324"/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</row>
    <row r="2325" spans="1:16383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</row>
    <row r="2326" spans="1:16383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16383">
      <c r="A2327"/>
      <c r="B2327"/>
      <c r="C2327"/>
      <c r="D2327"/>
      <c r="E2327"/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</row>
    <row r="2328" spans="1:16383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</row>
    <row r="2329" spans="1:16383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16383">
      <c r="A2330"/>
      <c r="B2330"/>
      <c r="C2330"/>
      <c r="D2330"/>
      <c r="E2330"/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</row>
    <row r="2331" spans="1:16383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</row>
    <row r="2332" spans="1:16383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16383">
      <c r="A2333"/>
      <c r="B2333"/>
      <c r="C2333"/>
      <c r="D2333"/>
      <c r="E2333"/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</row>
    <row r="2334" spans="1:16383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</row>
    <row r="2335" spans="1:16383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16383">
      <c r="A2336"/>
      <c r="B2336"/>
      <c r="C2336"/>
      <c r="D2336"/>
      <c r="E2336"/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</row>
    <row r="2337" spans="1:16383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</row>
    <row r="2338" spans="1:16383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16383">
      <c r="A2339"/>
      <c r="B2339"/>
      <c r="C2339"/>
      <c r="D2339"/>
      <c r="E2339"/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</row>
    <row r="2340" spans="1:16383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</row>
    <row r="2341" spans="1:16383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16383">
      <c r="A2342"/>
      <c r="B2342"/>
      <c r="C2342"/>
      <c r="D2342"/>
      <c r="E2342"/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</row>
    <row r="2343" spans="1:16383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</row>
    <row r="2344" spans="1:16383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16383">
      <c r="A2345"/>
      <c r="B2345"/>
      <c r="C2345"/>
      <c r="D2345"/>
      <c r="E2345"/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</row>
    <row r="2346" spans="1:16383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</row>
    <row r="2347" spans="1:16383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16383">
      <c r="A2348"/>
      <c r="B2348"/>
      <c r="C2348"/>
      <c r="D2348"/>
      <c r="E2348"/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</row>
    <row r="2349" spans="1:16383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</row>
    <row r="2350" spans="1:16383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16383">
      <c r="A2351"/>
      <c r="B2351"/>
      <c r="C2351"/>
      <c r="D2351"/>
      <c r="E2351"/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</row>
    <row r="2352" spans="1:16383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</row>
    <row r="2353" spans="1:16383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16383">
      <c r="A2354"/>
      <c r="B2354"/>
      <c r="C2354"/>
      <c r="D2354"/>
      <c r="E2354"/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</row>
    <row r="2355" spans="1:16383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</row>
    <row r="2356" spans="1:16383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16383">
      <c r="A2357"/>
      <c r="B2357"/>
      <c r="C2357"/>
      <c r="D2357"/>
      <c r="E2357"/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</row>
    <row r="2358" spans="1:16383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</row>
    <row r="2359" spans="1:16383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16383">
      <c r="A2360"/>
      <c r="B2360"/>
      <c r="C2360"/>
      <c r="D2360"/>
      <c r="E2360"/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</row>
    <row r="2361" spans="1:16383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</row>
    <row r="2362" spans="1:16383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16383">
      <c r="A2363"/>
      <c r="B2363"/>
      <c r="C2363"/>
      <c r="D2363"/>
      <c r="E2363"/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</row>
    <row r="2364" spans="1:16383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</row>
    <row r="2365" spans="1:16383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16383">
      <c r="A2366"/>
      <c r="B2366"/>
      <c r="C2366"/>
      <c r="D2366"/>
      <c r="E2366"/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</row>
    <row r="2367" spans="1:16383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</row>
    <row r="2368" spans="1:16383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16383">
      <c r="A2369"/>
      <c r="B2369"/>
      <c r="C2369"/>
      <c r="D2369"/>
      <c r="E2369"/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</row>
    <row r="2370" spans="1:16383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</row>
    <row r="2371" spans="1:16383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16383">
      <c r="A2372"/>
      <c r="B2372"/>
      <c r="C2372"/>
      <c r="D2372"/>
      <c r="E2372"/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</row>
    <row r="2373" spans="1:16383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</row>
    <row r="2374" spans="1:16383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16383">
      <c r="A2375"/>
      <c r="B2375"/>
      <c r="C2375"/>
      <c r="D2375"/>
      <c r="E2375"/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</row>
    <row r="2376" spans="1:16383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</row>
    <row r="2377" spans="1:16383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16383">
      <c r="A2378"/>
      <c r="B2378"/>
      <c r="C2378"/>
      <c r="D2378"/>
      <c r="E2378"/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</row>
    <row r="2379" spans="1:16383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</row>
    <row r="2380" spans="1:16383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16383">
      <c r="A2381"/>
      <c r="B2381"/>
      <c r="C2381"/>
      <c r="D2381"/>
      <c r="E2381"/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</row>
    <row r="2382" spans="1:16383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</row>
    <row r="2383" spans="1:16383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16383">
      <c r="A2384"/>
      <c r="B2384"/>
      <c r="C2384"/>
      <c r="D2384"/>
      <c r="E2384"/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</row>
    <row r="2385" spans="1:16383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</row>
    <row r="2386" spans="1:16383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16383">
      <c r="A2387"/>
      <c r="B2387"/>
      <c r="C2387"/>
      <c r="D2387"/>
      <c r="E2387"/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</row>
    <row r="2388" spans="1:16383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</row>
    <row r="2389" spans="1:16383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16383">
      <c r="A2390"/>
      <c r="B2390"/>
      <c r="C2390"/>
      <c r="D2390"/>
      <c r="E2390"/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</row>
    <row r="2391" spans="1:16383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</row>
    <row r="2392" spans="1:16383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16383">
      <c r="A2393"/>
      <c r="B2393"/>
      <c r="C2393"/>
      <c r="D2393"/>
      <c r="E2393"/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</row>
    <row r="2394" spans="1:16383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</row>
    <row r="2395" spans="1:16383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16383">
      <c r="A2396"/>
      <c r="B2396"/>
      <c r="C2396"/>
      <c r="D2396"/>
      <c r="E2396"/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  <c r="V2396"/>
      <c r="W2396"/>
      <c r="X2396"/>
    </row>
    <row r="2397" spans="1:16383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</row>
    <row r="2398" spans="1:16383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16383">
      <c r="A2399"/>
      <c r="B2399"/>
      <c r="C2399"/>
      <c r="D2399"/>
      <c r="E2399"/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  <c r="V2399"/>
      <c r="W2399"/>
      <c r="X2399"/>
    </row>
    <row r="2400" spans="1:16383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</row>
    <row r="2401" spans="1:16383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16383">
      <c r="A2402"/>
      <c r="B2402"/>
      <c r="C2402"/>
      <c r="D2402"/>
      <c r="E2402"/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  <c r="V2402"/>
      <c r="W2402"/>
      <c r="X2402"/>
    </row>
    <row r="2403" spans="1:16383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</row>
    <row r="2404" spans="1:16383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16383">
      <c r="A2405"/>
      <c r="B2405"/>
      <c r="C2405"/>
      <c r="D2405"/>
      <c r="E2405"/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  <c r="V2405"/>
      <c r="W2405"/>
      <c r="X2405"/>
    </row>
    <row r="2406" spans="1:16383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</row>
    <row r="2407" spans="1:16383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16383">
      <c r="A2408"/>
      <c r="B2408"/>
      <c r="C2408"/>
      <c r="D2408"/>
      <c r="E2408"/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  <c r="V2408"/>
      <c r="W2408"/>
      <c r="X2408"/>
    </row>
    <row r="2409" spans="1:16383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</row>
    <row r="2410" spans="1:16383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16383">
      <c r="A2411"/>
      <c r="B2411"/>
      <c r="C2411"/>
      <c r="D2411"/>
      <c r="E2411"/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  <c r="V2411"/>
      <c r="W2411"/>
      <c r="X2411"/>
    </row>
    <row r="2412" spans="1:16383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</row>
    <row r="2413" spans="1:16383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16383">
      <c r="A2414"/>
      <c r="B2414"/>
      <c r="C2414"/>
      <c r="D2414"/>
      <c r="E2414"/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  <c r="V2414"/>
      <c r="W2414"/>
      <c r="X2414"/>
    </row>
    <row r="2415" spans="1:16383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</row>
    <row r="2416" spans="1:16383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16383">
      <c r="A2417"/>
      <c r="B2417"/>
      <c r="C2417"/>
      <c r="D2417"/>
      <c r="E2417"/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  <c r="V2417"/>
      <c r="W2417"/>
      <c r="X2417"/>
    </row>
    <row r="2418" spans="1:16383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</row>
    <row r="2419" spans="1:16383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16383">
      <c r="A2420"/>
      <c r="B2420"/>
      <c r="C2420"/>
      <c r="D2420"/>
      <c r="E2420"/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  <c r="V2420"/>
      <c r="W2420"/>
      <c r="X2420"/>
    </row>
    <row r="2421" spans="1:16383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</row>
    <row r="2422" spans="1:16383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16383">
      <c r="A2423"/>
      <c r="B2423"/>
      <c r="C2423"/>
      <c r="D2423"/>
      <c r="E2423"/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  <c r="V2423"/>
      <c r="W2423"/>
      <c r="X2423"/>
    </row>
    <row r="2424" spans="1:16383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</row>
    <row r="2425" spans="1:16383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16383">
      <c r="A2426"/>
      <c r="B2426"/>
      <c r="C2426"/>
      <c r="D2426"/>
      <c r="E2426"/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  <c r="V2426"/>
      <c r="W2426"/>
      <c r="X2426"/>
    </row>
    <row r="2427" spans="1:16383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</row>
    <row r="2428" spans="1:16383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16383">
      <c r="A2429"/>
      <c r="B2429"/>
      <c r="C2429"/>
      <c r="D2429"/>
      <c r="E2429"/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  <c r="V2429"/>
      <c r="W2429"/>
      <c r="X2429"/>
    </row>
    <row r="2430" spans="1:16383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</row>
    <row r="2431" spans="1:16383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16383">
      <c r="A2432"/>
      <c r="B2432"/>
      <c r="C2432"/>
      <c r="D2432"/>
      <c r="E2432"/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  <c r="V2432"/>
      <c r="W2432"/>
      <c r="X2432"/>
    </row>
    <row r="2433" spans="1:16383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</row>
    <row r="2434" spans="1:16383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16383">
      <c r="A2435"/>
      <c r="B2435"/>
      <c r="C2435"/>
      <c r="D2435"/>
      <c r="E2435"/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  <c r="V2435"/>
      <c r="W2435"/>
      <c r="X2435"/>
    </row>
    <row r="2436" spans="1:16383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</row>
    <row r="2437" spans="1:16383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16383">
      <c r="A2438"/>
      <c r="B2438"/>
      <c r="C2438"/>
      <c r="D2438"/>
      <c r="E2438"/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  <c r="V2438"/>
      <c r="W2438"/>
      <c r="X2438"/>
    </row>
    <row r="2439" spans="1:16383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</row>
    <row r="2440" spans="1:16383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16383">
      <c r="A2441"/>
      <c r="B2441"/>
      <c r="C2441"/>
      <c r="D2441"/>
      <c r="E2441"/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  <c r="V2441"/>
      <c r="W2441"/>
      <c r="X2441"/>
    </row>
    <row r="2442" spans="1:16383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</row>
    <row r="2443" spans="1:16383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16383">
      <c r="A2444"/>
      <c r="B2444"/>
      <c r="C2444"/>
      <c r="D2444"/>
      <c r="E2444"/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  <c r="V2444"/>
      <c r="W2444"/>
      <c r="X2444"/>
    </row>
    <row r="2445" spans="1:16383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</row>
    <row r="2446" spans="1:16383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16383">
      <c r="A2447"/>
      <c r="B2447"/>
      <c r="C2447"/>
      <c r="D2447"/>
      <c r="E2447"/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  <c r="V2447"/>
      <c r="W2447"/>
      <c r="X2447"/>
    </row>
    <row r="2448" spans="1:16383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</row>
    <row r="2449" spans="1:16383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16383">
      <c r="A2450"/>
      <c r="B2450"/>
      <c r="C2450"/>
      <c r="D2450"/>
      <c r="E2450"/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  <c r="V2450"/>
      <c r="W2450"/>
      <c r="X2450"/>
    </row>
    <row r="2451" spans="1:16383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</row>
    <row r="2452" spans="1:16383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16383">
      <c r="A245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</row>
    <row r="2454" spans="1:16383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</row>
    <row r="2455" spans="1:16383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16383">
      <c r="A2456"/>
      <c r="B2456"/>
      <c r="C2456"/>
      <c r="D2456"/>
      <c r="E2456"/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  <c r="V2456"/>
      <c r="W2456"/>
      <c r="X2456"/>
    </row>
    <row r="2457" spans="1:16383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</row>
    <row r="2458" spans="1:16383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16383">
      <c r="A2459"/>
      <c r="B2459"/>
      <c r="C2459"/>
      <c r="D2459"/>
      <c r="E2459"/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  <c r="V2459"/>
      <c r="W2459"/>
      <c r="X2459"/>
    </row>
    <row r="2460" spans="1:16383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</row>
    <row r="2461" spans="1:16383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16383">
      <c r="A2462"/>
      <c r="B2462"/>
      <c r="C2462"/>
      <c r="D2462"/>
      <c r="E2462"/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  <c r="V2462"/>
      <c r="W2462"/>
      <c r="X2462"/>
    </row>
    <row r="2463" spans="1:16383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</row>
    <row r="2464" spans="1:16383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16383">
      <c r="A2465"/>
      <c r="B2465"/>
      <c r="C2465"/>
      <c r="D2465"/>
      <c r="E2465"/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  <c r="V2465"/>
      <c r="W2465"/>
      <c r="X2465"/>
    </row>
    <row r="2466" spans="1:16383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</row>
    <row r="2467" spans="1:16383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16383">
      <c r="A2468"/>
      <c r="B2468"/>
      <c r="C2468"/>
      <c r="D2468"/>
      <c r="E2468"/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  <c r="V2468"/>
      <c r="W2468"/>
      <c r="X2468"/>
    </row>
    <row r="2469" spans="1:16383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</row>
    <row r="2470" spans="1:16383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16383">
      <c r="A2471"/>
      <c r="B2471"/>
      <c r="C2471"/>
      <c r="D2471"/>
      <c r="E2471"/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  <c r="V2471"/>
      <c r="W2471"/>
      <c r="X2471"/>
    </row>
    <row r="2472" spans="1:16383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</row>
    <row r="2473" spans="1:16383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16383">
      <c r="A2474"/>
      <c r="B2474"/>
      <c r="C2474"/>
      <c r="D2474"/>
      <c r="E2474"/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  <c r="V2474"/>
      <c r="W2474"/>
      <c r="X2474"/>
    </row>
    <row r="2475" spans="1:16383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</row>
    <row r="2476" spans="1:16383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16383">
      <c r="A2477"/>
      <c r="B2477"/>
      <c r="C2477"/>
      <c r="D2477"/>
      <c r="E2477"/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</row>
    <row r="2478" spans="1:16383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</row>
    <row r="2479" spans="1:16383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16383">
      <c r="A2480"/>
      <c r="B2480"/>
      <c r="C2480"/>
      <c r="D2480"/>
      <c r="E2480"/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  <c r="V2480"/>
      <c r="W2480"/>
      <c r="X2480"/>
    </row>
    <row r="2481" spans="1:16383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</row>
    <row r="2482" spans="1:16383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16383">
      <c r="A2483"/>
      <c r="B2483"/>
      <c r="C2483"/>
      <c r="D2483"/>
      <c r="E2483"/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  <c r="V2483"/>
      <c r="W2483"/>
      <c r="X2483"/>
    </row>
    <row r="2484" spans="1:16383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</row>
    <row r="2485" spans="1:16383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16383">
      <c r="A2486"/>
      <c r="B2486"/>
      <c r="C2486"/>
      <c r="D2486"/>
      <c r="E2486"/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  <c r="V2486"/>
      <c r="W2486"/>
      <c r="X2486"/>
    </row>
    <row r="2487" spans="1:16383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</row>
    <row r="2488" spans="1:16383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16383">
      <c r="A2489"/>
      <c r="B2489"/>
      <c r="C2489"/>
      <c r="D2489"/>
      <c r="E2489"/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  <c r="V2489"/>
      <c r="W2489"/>
      <c r="X2489"/>
    </row>
    <row r="2490" spans="1:16383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</row>
    <row r="2491" spans="1:16383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16383">
      <c r="A2492"/>
      <c r="B2492"/>
      <c r="C2492"/>
      <c r="D2492"/>
      <c r="E2492"/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  <c r="V2492"/>
      <c r="W2492"/>
      <c r="X2492"/>
    </row>
    <row r="2493" spans="1:16383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</row>
    <row r="2494" spans="1:16383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16383">
      <c r="A2495"/>
      <c r="B2495"/>
      <c r="C2495"/>
      <c r="D2495"/>
      <c r="E2495"/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  <c r="V2495"/>
      <c r="W2495"/>
      <c r="X2495"/>
    </row>
    <row r="2496" spans="1:16383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</row>
    <row r="2497" spans="1:16383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16383">
      <c r="A2498"/>
      <c r="B2498"/>
      <c r="C2498"/>
      <c r="D2498"/>
      <c r="E2498"/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  <c r="V2498"/>
      <c r="W2498"/>
      <c r="X2498"/>
    </row>
    <row r="2499" spans="1:16383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</row>
    <row r="2500" spans="1:16383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16383">
      <c r="A2501"/>
      <c r="B2501"/>
      <c r="C2501"/>
      <c r="D2501"/>
      <c r="E2501"/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  <c r="V2501"/>
      <c r="W2501"/>
      <c r="X2501"/>
    </row>
    <row r="2502" spans="1:16383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</row>
    <row r="2503" spans="1:16383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16383">
      <c r="A2504"/>
      <c r="B2504"/>
      <c r="C2504"/>
      <c r="D2504"/>
      <c r="E2504"/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  <c r="V2504"/>
      <c r="W2504"/>
      <c r="X2504"/>
    </row>
    <row r="2505" spans="1:16383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</row>
    <row r="2506" spans="1:16383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16383">
      <c r="A2507"/>
      <c r="B2507"/>
      <c r="C2507"/>
      <c r="D2507"/>
      <c r="E2507"/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  <c r="V2507"/>
      <c r="W2507"/>
      <c r="X2507"/>
    </row>
    <row r="2508" spans="1:16383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</row>
    <row r="2509" spans="1:16383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16383">
      <c r="A2510"/>
      <c r="B2510"/>
      <c r="C2510"/>
      <c r="D2510"/>
      <c r="E2510"/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  <c r="V2510"/>
      <c r="W2510"/>
      <c r="X2510"/>
    </row>
    <row r="2511" spans="1:16383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</row>
    <row r="2512" spans="1:16383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16383">
      <c r="A2513"/>
      <c r="B2513"/>
      <c r="C2513"/>
      <c r="D2513"/>
      <c r="E2513"/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  <c r="V2513"/>
      <c r="W2513"/>
      <c r="X2513"/>
    </row>
    <row r="2514" spans="1:16383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</row>
    <row r="2515" spans="1:16383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16383">
      <c r="A2516"/>
      <c r="B2516"/>
      <c r="C2516"/>
      <c r="D2516"/>
      <c r="E2516"/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</row>
    <row r="2517" spans="1:16383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</row>
    <row r="2518" spans="1:16383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16383">
      <c r="A2519"/>
      <c r="B2519"/>
      <c r="C2519"/>
      <c r="D2519"/>
      <c r="E2519"/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  <c r="V2519"/>
      <c r="W2519"/>
      <c r="X2519"/>
    </row>
    <row r="2520" spans="1:16383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</row>
    <row r="2521" spans="1:16383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16383">
      <c r="A2522"/>
      <c r="B2522"/>
      <c r="C2522"/>
      <c r="D2522"/>
      <c r="E2522"/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  <c r="V2522"/>
      <c r="W2522"/>
      <c r="X2522"/>
    </row>
    <row r="2523" spans="1:16383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</row>
    <row r="2524" spans="1:16383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16383">
      <c r="A2525"/>
      <c r="B2525"/>
      <c r="C2525"/>
      <c r="D2525"/>
      <c r="E2525"/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  <c r="V2525"/>
      <c r="W2525"/>
      <c r="X2525"/>
    </row>
    <row r="2526" spans="1:16383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</row>
    <row r="2527" spans="1:16383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16383">
      <c r="A2528"/>
      <c r="B2528"/>
      <c r="C2528"/>
      <c r="D2528"/>
      <c r="E2528"/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  <c r="V2528"/>
      <c r="W2528"/>
      <c r="X2528"/>
    </row>
    <row r="2529" spans="1:16383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</row>
    <row r="2530" spans="1:16383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16383">
      <c r="A2531"/>
      <c r="B2531"/>
      <c r="C2531"/>
      <c r="D2531"/>
      <c r="E2531"/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  <c r="V2531"/>
      <c r="W2531"/>
      <c r="X2531"/>
    </row>
    <row r="2532" spans="1:16383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</row>
    <row r="2533" spans="1:16383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16383">
      <c r="A2534"/>
      <c r="B2534"/>
      <c r="C2534"/>
      <c r="D2534"/>
      <c r="E2534"/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  <c r="V2534"/>
      <c r="W2534"/>
      <c r="X2534"/>
    </row>
    <row r="2535" spans="1:16383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</row>
    <row r="2536" spans="1:16383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16383">
      <c r="A2537"/>
      <c r="B2537"/>
      <c r="C2537"/>
      <c r="D2537"/>
      <c r="E2537"/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  <c r="V2537"/>
      <c r="W2537"/>
      <c r="X2537"/>
    </row>
    <row r="2538" spans="1:16383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</row>
    <row r="2539" spans="1:16383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16383">
      <c r="A2540"/>
      <c r="B2540"/>
      <c r="C2540"/>
      <c r="D2540"/>
      <c r="E2540"/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  <c r="V2540"/>
      <c r="W2540"/>
      <c r="X2540"/>
    </row>
    <row r="2541" spans="1:16383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</row>
    <row r="2542" spans="1:16383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16383">
      <c r="A2543"/>
      <c r="B2543"/>
      <c r="C2543"/>
      <c r="D2543"/>
      <c r="E2543"/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  <c r="V2543"/>
      <c r="W2543"/>
      <c r="X2543"/>
    </row>
    <row r="2544" spans="1:16383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</row>
    <row r="2545" spans="1:16383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16383">
      <c r="A2546"/>
      <c r="B2546"/>
      <c r="C2546"/>
      <c r="D2546"/>
      <c r="E2546"/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  <c r="V2546"/>
      <c r="W2546"/>
      <c r="X2546"/>
    </row>
    <row r="2547" spans="1:16383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</row>
    <row r="2548" spans="1:16383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16383">
      <c r="A2549"/>
      <c r="B2549"/>
      <c r="C2549"/>
      <c r="D2549"/>
      <c r="E2549"/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  <c r="V2549"/>
      <c r="W2549"/>
      <c r="X2549"/>
    </row>
    <row r="2550" spans="1:16383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</row>
    <row r="2551" spans="1:16383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16383">
      <c r="A2552"/>
      <c r="B2552"/>
      <c r="C2552"/>
      <c r="D2552"/>
      <c r="E2552"/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  <c r="V2552"/>
      <c r="W2552"/>
      <c r="X2552"/>
    </row>
    <row r="2553" spans="1:16383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</row>
    <row r="2554" spans="1:16383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16383">
      <c r="A2555"/>
      <c r="B2555"/>
      <c r="C2555"/>
      <c r="D2555"/>
      <c r="E2555"/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  <c r="V2555"/>
      <c r="W2555"/>
      <c r="X2555"/>
    </row>
    <row r="2556" spans="1:16383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</row>
    <row r="2557" spans="1:16383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16383">
      <c r="A2558"/>
      <c r="B2558"/>
      <c r="C2558"/>
      <c r="D2558"/>
      <c r="E2558"/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  <c r="V2558"/>
      <c r="W2558"/>
      <c r="X2558"/>
    </row>
    <row r="2559" spans="1:16383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</row>
    <row r="2560" spans="1:16383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16383">
      <c r="A2561"/>
      <c r="B2561"/>
      <c r="C2561"/>
      <c r="D2561"/>
      <c r="E2561"/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  <c r="V2561"/>
      <c r="W2561"/>
      <c r="X2561"/>
    </row>
    <row r="2562" spans="1:16383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</row>
    <row r="2563" spans="1:16383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16383">
      <c r="A2564"/>
      <c r="B2564"/>
      <c r="C2564"/>
      <c r="D2564"/>
      <c r="E2564"/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  <c r="V2564"/>
      <c r="W2564"/>
      <c r="X2564"/>
    </row>
    <row r="2565" spans="1:16383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</row>
    <row r="2566" spans="1:16383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16383">
      <c r="A2567"/>
      <c r="B2567"/>
      <c r="C2567"/>
      <c r="D2567"/>
      <c r="E2567"/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  <c r="V2567"/>
      <c r="W2567"/>
      <c r="X2567"/>
    </row>
    <row r="2568" spans="1:16383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</row>
    <row r="2569" spans="1:16383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16383">
      <c r="A2570"/>
      <c r="B2570"/>
      <c r="C2570"/>
      <c r="D2570"/>
      <c r="E2570"/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  <c r="V2570"/>
      <c r="W2570"/>
      <c r="X2570"/>
    </row>
    <row r="2571" spans="1:16383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</row>
    <row r="2572" spans="1:16383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16383">
      <c r="A2573"/>
      <c r="B2573"/>
      <c r="C2573"/>
      <c r="D2573"/>
      <c r="E2573"/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  <c r="V2573"/>
      <c r="W2573"/>
      <c r="X2573"/>
    </row>
    <row r="2574" spans="1:16383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</row>
    <row r="2575" spans="1:16383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16383">
      <c r="A2576"/>
      <c r="B2576"/>
      <c r="C2576"/>
      <c r="D2576"/>
      <c r="E2576"/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  <c r="V2576"/>
      <c r="W2576"/>
      <c r="X2576"/>
    </row>
    <row r="2577" spans="1:16383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</row>
    <row r="2578" spans="1:16383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16383">
      <c r="A2579"/>
      <c r="B2579"/>
      <c r="C2579"/>
      <c r="D2579"/>
      <c r="E2579"/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  <c r="V2579"/>
      <c r="W2579"/>
      <c r="X2579"/>
    </row>
    <row r="2580" spans="1:16383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</row>
    <row r="2581" spans="1:16383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16383">
      <c r="A2582"/>
      <c r="B2582"/>
      <c r="C2582"/>
      <c r="D2582"/>
      <c r="E2582"/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  <c r="V2582"/>
      <c r="W2582"/>
      <c r="X2582"/>
    </row>
    <row r="2583" spans="1:16383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</row>
    <row r="2584" spans="1:16383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16383">
      <c r="A2585"/>
      <c r="B2585"/>
      <c r="C2585"/>
      <c r="D2585"/>
      <c r="E2585"/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  <c r="V2585"/>
      <c r="W2585"/>
      <c r="X2585"/>
    </row>
    <row r="2586" spans="1:16383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</row>
    <row r="2587" spans="1:16383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16383">
      <c r="A2588"/>
      <c r="B2588"/>
      <c r="C2588"/>
      <c r="D2588"/>
      <c r="E2588"/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  <c r="V2588"/>
      <c r="W2588"/>
      <c r="X2588"/>
    </row>
    <row r="2589" spans="1:16383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</row>
    <row r="2590" spans="1:16383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16383">
      <c r="A2591"/>
      <c r="B2591"/>
      <c r="C2591"/>
      <c r="D2591"/>
      <c r="E2591"/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  <c r="V2591"/>
      <c r="W2591"/>
      <c r="X2591"/>
    </row>
    <row r="2592" spans="1:16383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</row>
    <row r="2593" spans="1:16383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16383">
      <c r="A2594"/>
      <c r="B2594"/>
      <c r="C2594"/>
      <c r="D2594"/>
      <c r="E2594"/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  <c r="V2594"/>
      <c r="W2594"/>
      <c r="X2594"/>
    </row>
    <row r="2595" spans="1:16383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</row>
    <row r="2596" spans="1:16383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16383">
      <c r="A2597"/>
      <c r="B2597"/>
      <c r="C2597"/>
      <c r="D2597"/>
      <c r="E2597"/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  <c r="V2597"/>
      <c r="W2597"/>
      <c r="X2597"/>
    </row>
    <row r="2598" spans="1:16383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</row>
    <row r="2599" spans="1:16383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16383">
      <c r="A2600"/>
      <c r="B2600"/>
      <c r="C2600"/>
      <c r="D2600"/>
      <c r="E2600"/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  <c r="V2600"/>
      <c r="W2600"/>
      <c r="X2600"/>
    </row>
    <row r="2601" spans="1:16383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</row>
    <row r="2602" spans="1:16383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16383">
      <c r="A2603"/>
      <c r="B2603"/>
      <c r="C2603"/>
      <c r="D2603"/>
      <c r="E2603"/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  <c r="V2603"/>
      <c r="W2603"/>
      <c r="X2603"/>
    </row>
    <row r="2604" spans="1:16383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</row>
    <row r="2605" spans="1:16383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16383">
      <c r="A2606"/>
      <c r="B2606"/>
      <c r="C2606"/>
      <c r="D2606"/>
      <c r="E2606"/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  <c r="V2606"/>
      <c r="W2606"/>
      <c r="X2606"/>
    </row>
    <row r="2607" spans="1:16383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</row>
    <row r="2608" spans="1:16383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16383">
      <c r="A2609"/>
      <c r="B2609"/>
      <c r="C2609"/>
      <c r="D2609"/>
      <c r="E2609"/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  <c r="V2609"/>
      <c r="W2609"/>
      <c r="X2609"/>
    </row>
    <row r="2610" spans="1:16383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</row>
    <row r="2611" spans="1:16383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16383">
      <c r="A2612"/>
      <c r="B2612"/>
      <c r="C2612"/>
      <c r="D2612"/>
      <c r="E2612"/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  <c r="V2612"/>
      <c r="W2612"/>
      <c r="X2612"/>
    </row>
    <row r="2613" spans="1:16383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</row>
    <row r="2614" spans="1:16383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16383">
      <c r="A2615"/>
      <c r="B2615"/>
      <c r="C2615"/>
      <c r="D2615"/>
      <c r="E2615"/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  <c r="V2615"/>
      <c r="W2615"/>
      <c r="X2615"/>
    </row>
    <row r="2616" spans="1:16383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</row>
    <row r="2617" spans="1:16383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16383">
      <c r="A2618"/>
      <c r="B2618"/>
      <c r="C2618"/>
      <c r="D2618"/>
      <c r="E2618"/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  <c r="V2618"/>
      <c r="W2618"/>
      <c r="X2618"/>
    </row>
    <row r="2619" spans="1:16383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</row>
    <row r="2620" spans="1:16383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16383">
      <c r="A2621"/>
      <c r="B2621"/>
      <c r="C2621"/>
      <c r="D2621"/>
      <c r="E2621"/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  <c r="V2621"/>
      <c r="W2621"/>
      <c r="X2621"/>
    </row>
    <row r="2622" spans="1:16383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</row>
    <row r="2623" spans="1:16383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16383">
      <c r="A2624"/>
      <c r="B2624"/>
      <c r="C2624"/>
      <c r="D2624"/>
      <c r="E2624"/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  <c r="V2624"/>
      <c r="W2624"/>
      <c r="X2624"/>
    </row>
    <row r="2625" spans="1:16383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</row>
    <row r="2626" spans="1:16383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16383">
      <c r="A2627"/>
      <c r="B2627"/>
      <c r="C2627"/>
      <c r="D2627"/>
      <c r="E2627"/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  <c r="V2627"/>
      <c r="W2627"/>
      <c r="X2627"/>
    </row>
    <row r="2628" spans="1:16383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</row>
    <row r="2629" spans="1:16383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16383">
      <c r="A2630"/>
      <c r="B2630"/>
      <c r="C2630"/>
      <c r="D2630"/>
      <c r="E2630"/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  <c r="V2630"/>
      <c r="W2630"/>
      <c r="X2630"/>
    </row>
    <row r="2631" spans="1:16383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</row>
    <row r="2632" spans="1:16383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16383">
      <c r="A2633"/>
      <c r="B2633"/>
      <c r="C2633"/>
      <c r="D2633"/>
      <c r="E2633"/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  <c r="V2633"/>
      <c r="W2633"/>
      <c r="X2633"/>
    </row>
    <row r="2634" spans="1:16383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</row>
    <row r="2635" spans="1:16383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16383">
      <c r="A2636"/>
      <c r="B2636"/>
      <c r="C2636"/>
      <c r="D2636"/>
      <c r="E2636"/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  <c r="V2636"/>
      <c r="W2636"/>
      <c r="X2636"/>
    </row>
    <row r="2637" spans="1:16383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</row>
    <row r="2638" spans="1:16383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16383">
      <c r="A2639"/>
      <c r="B2639"/>
      <c r="C2639"/>
      <c r="D2639"/>
      <c r="E2639"/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  <c r="V2639"/>
      <c r="W2639"/>
      <c r="X2639"/>
    </row>
    <row r="2640" spans="1:16383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</row>
    <row r="2641" spans="1:16383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16383">
      <c r="A2642"/>
      <c r="B2642"/>
      <c r="C2642"/>
      <c r="D2642"/>
      <c r="E2642"/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  <c r="V2642"/>
      <c r="W2642"/>
      <c r="X2642"/>
    </row>
    <row r="2643" spans="1:16383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</row>
    <row r="2644" spans="1:16383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16383">
      <c r="A2645"/>
      <c r="B2645"/>
      <c r="C2645"/>
      <c r="D2645"/>
      <c r="E2645"/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  <c r="V2645"/>
      <c r="W2645"/>
      <c r="X2645"/>
    </row>
    <row r="2646" spans="1:16383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</row>
    <row r="2647" spans="1:16383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16383">
      <c r="A2648"/>
      <c r="B2648"/>
      <c r="C2648"/>
      <c r="D2648"/>
      <c r="E2648"/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  <c r="V2648"/>
      <c r="W2648"/>
      <c r="X2648"/>
    </row>
    <row r="2649" spans="1:16383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</row>
    <row r="2650" spans="1:16383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16383">
      <c r="A2651"/>
      <c r="B2651"/>
      <c r="C2651"/>
      <c r="D2651"/>
      <c r="E2651"/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  <c r="V2651"/>
      <c r="W2651"/>
      <c r="X2651"/>
    </row>
    <row r="2652" spans="1:16383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</row>
    <row r="2653" spans="1:16383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16383">
      <c r="A2654"/>
      <c r="B2654"/>
      <c r="C2654"/>
      <c r="D2654"/>
      <c r="E2654"/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  <c r="V2654"/>
      <c r="W2654"/>
      <c r="X2654"/>
    </row>
    <row r="2655" spans="1:16383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</row>
    <row r="2656" spans="1:16383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16383">
      <c r="A2657"/>
      <c r="B2657"/>
      <c r="C2657"/>
      <c r="D2657"/>
      <c r="E2657"/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  <c r="V2657"/>
      <c r="W2657"/>
      <c r="X2657"/>
    </row>
    <row r="2658" spans="1:16383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</row>
    <row r="2659" spans="1:16383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16383">
      <c r="A2660"/>
      <c r="B2660"/>
      <c r="C2660"/>
      <c r="D2660"/>
      <c r="E2660"/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  <c r="V2660"/>
      <c r="W2660"/>
      <c r="X2660"/>
    </row>
    <row r="2661" spans="1:16383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</row>
    <row r="2662" spans="1:16383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16383">
      <c r="A2663"/>
      <c r="B2663"/>
      <c r="C2663"/>
      <c r="D2663"/>
      <c r="E2663"/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  <c r="V2663"/>
      <c r="W2663"/>
      <c r="X2663"/>
    </row>
    <row r="2664" spans="1:16383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</row>
    <row r="2665" spans="1:16383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16383">
      <c r="A2666"/>
      <c r="B2666"/>
      <c r="C2666"/>
      <c r="D2666"/>
      <c r="E2666"/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  <c r="V2666"/>
      <c r="W2666"/>
      <c r="X2666"/>
    </row>
    <row r="2667" spans="1:16383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</row>
    <row r="2668" spans="1:16383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16383">
      <c r="A2669"/>
      <c r="B2669"/>
      <c r="C2669"/>
      <c r="D2669"/>
      <c r="E2669"/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  <c r="V2669"/>
      <c r="W2669"/>
      <c r="X2669"/>
    </row>
    <row r="2670" spans="1:16383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</row>
    <row r="2671" spans="1:16383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16383">
      <c r="A2672"/>
      <c r="B2672"/>
      <c r="C2672"/>
      <c r="D2672"/>
      <c r="E2672"/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  <c r="V2672"/>
      <c r="W2672"/>
      <c r="X2672"/>
    </row>
    <row r="2673" spans="1:16383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</row>
    <row r="2674" spans="1:16383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16383">
      <c r="A2675"/>
      <c r="B2675"/>
      <c r="C2675"/>
      <c r="D2675"/>
      <c r="E2675"/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  <c r="V2675"/>
      <c r="W2675"/>
      <c r="X2675"/>
    </row>
    <row r="2676" spans="1:16383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</row>
    <row r="2677" spans="1:16383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16383">
      <c r="A2678"/>
      <c r="B2678"/>
      <c r="C2678"/>
      <c r="D2678"/>
      <c r="E2678"/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  <c r="V2678"/>
      <c r="W2678"/>
      <c r="X2678"/>
    </row>
    <row r="2679" spans="1:16383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</row>
    <row r="2680" spans="1:16383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16383">
      <c r="A2681"/>
      <c r="B2681"/>
      <c r="C2681"/>
      <c r="D2681"/>
      <c r="E2681"/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  <c r="V2681"/>
      <c r="W2681"/>
      <c r="X2681"/>
    </row>
    <row r="2682" spans="1:16383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</row>
    <row r="2683" spans="1:16383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16383">
      <c r="A2684"/>
      <c r="B2684"/>
      <c r="C2684"/>
      <c r="D2684"/>
      <c r="E2684"/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  <c r="V2684"/>
      <c r="W2684"/>
      <c r="X2684"/>
    </row>
    <row r="2685" spans="1:16383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</row>
    <row r="2686" spans="1:16383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16383">
      <c r="A2687"/>
      <c r="B2687"/>
      <c r="C2687"/>
      <c r="D2687"/>
      <c r="E2687"/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  <c r="V2687"/>
      <c r="W2687"/>
      <c r="X2687"/>
    </row>
    <row r="2688" spans="1:16383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</row>
    <row r="2689" spans="1:16383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16383">
      <c r="A2690"/>
      <c r="B2690"/>
      <c r="C2690"/>
      <c r="D2690"/>
      <c r="E2690"/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  <c r="V2690"/>
      <c r="W2690"/>
      <c r="X2690"/>
    </row>
    <row r="2691" spans="1:16383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</row>
    <row r="2692" spans="1:16383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16383">
      <c r="A2693"/>
      <c r="B2693"/>
      <c r="C2693"/>
      <c r="D2693"/>
      <c r="E2693"/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  <c r="V2693"/>
      <c r="W2693"/>
      <c r="X2693"/>
    </row>
    <row r="2694" spans="1:16383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</row>
    <row r="2695" spans="1:16383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16383">
      <c r="A2696"/>
      <c r="B2696"/>
      <c r="C2696"/>
      <c r="D2696"/>
      <c r="E2696"/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  <c r="V2696"/>
      <c r="W2696"/>
      <c r="X2696"/>
    </row>
    <row r="2697" spans="1:16383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</row>
    <row r="2698" spans="1:16383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16383">
      <c r="A2699"/>
      <c r="B2699"/>
      <c r="C2699"/>
      <c r="D2699"/>
      <c r="E2699"/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  <c r="V2699"/>
      <c r="W2699"/>
      <c r="X2699"/>
    </row>
    <row r="2700" spans="1:16383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</row>
    <row r="2701" spans="1:16383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16383">
      <c r="A2702"/>
      <c r="B2702"/>
      <c r="C2702"/>
      <c r="D2702"/>
      <c r="E2702"/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  <c r="V2702"/>
      <c r="W2702"/>
      <c r="X2702"/>
    </row>
    <row r="2703" spans="1:16383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</row>
    <row r="2704" spans="1:16383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16383">
      <c r="A2705"/>
      <c r="B2705"/>
      <c r="C2705"/>
      <c r="D2705"/>
      <c r="E2705"/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  <c r="V2705"/>
      <c r="W2705"/>
      <c r="X2705"/>
    </row>
    <row r="2706" spans="1:16383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</row>
    <row r="2707" spans="1:16383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16383">
      <c r="A2708"/>
      <c r="B2708"/>
      <c r="C2708"/>
      <c r="D2708"/>
      <c r="E2708"/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  <c r="V2708"/>
      <c r="W2708"/>
      <c r="X2708"/>
    </row>
    <row r="2709" spans="1:16383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</row>
    <row r="2710" spans="1:16383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16383">
      <c r="A2711"/>
      <c r="B2711"/>
      <c r="C2711"/>
      <c r="D2711"/>
      <c r="E2711"/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  <c r="V2711"/>
      <c r="W2711"/>
      <c r="X2711"/>
    </row>
    <row r="2712" spans="1:16383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</row>
    <row r="2713" spans="1:16383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16383">
      <c r="A2714"/>
      <c r="B2714"/>
      <c r="C2714"/>
      <c r="D2714"/>
      <c r="E2714"/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  <c r="V2714"/>
      <c r="W2714"/>
      <c r="X2714"/>
    </row>
    <row r="2715" spans="1:16383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</row>
    <row r="2716" spans="1:16383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16383">
      <c r="A2717"/>
      <c r="B2717"/>
      <c r="C2717"/>
      <c r="D2717"/>
      <c r="E2717"/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  <c r="V2717"/>
      <c r="W2717"/>
      <c r="X2717"/>
    </row>
    <row r="2718" spans="1:16383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</row>
    <row r="2719" spans="1:16383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16383">
      <c r="A2720"/>
      <c r="B2720"/>
      <c r="C2720"/>
      <c r="D2720"/>
      <c r="E2720"/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  <c r="V2720"/>
      <c r="W2720"/>
      <c r="X2720"/>
    </row>
    <row r="2721" spans="1:16383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</row>
    <row r="2722" spans="1:16383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16383">
      <c r="A2723"/>
      <c r="B2723"/>
      <c r="C2723"/>
      <c r="D2723"/>
      <c r="E2723"/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  <c r="V2723"/>
      <c r="W2723"/>
      <c r="X2723"/>
    </row>
    <row r="2724" spans="1:16383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</row>
    <row r="2725" spans="1:16383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16383">
      <c r="A2726"/>
      <c r="B2726"/>
      <c r="C2726"/>
      <c r="D2726"/>
      <c r="E2726"/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  <c r="V2726"/>
      <c r="W2726"/>
      <c r="X2726"/>
    </row>
    <row r="2727" spans="1:16383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</row>
    <row r="2728" spans="1:16383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16383">
      <c r="A2729"/>
      <c r="B2729"/>
      <c r="C2729"/>
      <c r="D2729"/>
      <c r="E2729"/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  <c r="V2729"/>
      <c r="W2729"/>
      <c r="X2729"/>
    </row>
    <row r="2730" spans="1:16383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</row>
    <row r="2731" spans="1:16383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16383">
      <c r="A2732"/>
      <c r="B2732"/>
      <c r="C2732"/>
      <c r="D2732"/>
      <c r="E2732"/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</row>
    <row r="2733" spans="1:16383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</row>
    <row r="2734" spans="1:16383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16383">
      <c r="A2735"/>
      <c r="B2735"/>
      <c r="C2735"/>
      <c r="D2735"/>
      <c r="E2735"/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  <c r="V2735"/>
      <c r="W2735"/>
      <c r="X2735"/>
    </row>
    <row r="2736" spans="1:16383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</row>
    <row r="2737" spans="1:16383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16383">
      <c r="A2738"/>
      <c r="B2738"/>
      <c r="C2738"/>
      <c r="D2738"/>
      <c r="E2738"/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  <c r="V2738"/>
      <c r="W2738"/>
      <c r="X2738"/>
    </row>
    <row r="2739" spans="1:16383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</row>
    <row r="2740" spans="1:16383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16383">
      <c r="A2741"/>
      <c r="B2741"/>
      <c r="C2741"/>
      <c r="D2741"/>
      <c r="E2741"/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  <c r="V2741"/>
      <c r="W2741"/>
      <c r="X2741"/>
    </row>
    <row r="2742" spans="1:16383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</row>
    <row r="2743" spans="1:16383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16383">
      <c r="A2744"/>
      <c r="B2744"/>
      <c r="C2744"/>
      <c r="D2744"/>
      <c r="E2744"/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  <c r="V2744"/>
      <c r="W2744"/>
      <c r="X2744"/>
    </row>
    <row r="2745" spans="1:16383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</row>
    <row r="2746" spans="1:16383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16383">
      <c r="A2747"/>
      <c r="B2747"/>
      <c r="C2747"/>
      <c r="D2747"/>
      <c r="E2747"/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  <c r="V2747"/>
      <c r="W2747"/>
      <c r="X2747"/>
    </row>
    <row r="2748" spans="1:16383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</row>
    <row r="2749" spans="1:16383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16383">
      <c r="A2750"/>
      <c r="B2750"/>
      <c r="C2750"/>
      <c r="D2750"/>
      <c r="E2750"/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  <c r="V2750"/>
      <c r="W2750"/>
      <c r="X2750"/>
    </row>
    <row r="2751" spans="1:16383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</row>
    <row r="2752" spans="1:16383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16383">
      <c r="A2753"/>
      <c r="B2753"/>
      <c r="C2753"/>
      <c r="D2753"/>
      <c r="E2753"/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  <c r="V2753"/>
      <c r="W2753"/>
      <c r="X2753"/>
    </row>
    <row r="2754" spans="1:16383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</row>
    <row r="2755" spans="1:16383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16383">
      <c r="A2756"/>
      <c r="B2756"/>
      <c r="C2756"/>
      <c r="D2756"/>
      <c r="E2756"/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  <c r="V2756"/>
      <c r="W2756"/>
      <c r="X2756"/>
    </row>
    <row r="2757" spans="1:16383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</row>
    <row r="2758" spans="1:16383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16383">
      <c r="A2759"/>
      <c r="B2759"/>
      <c r="C2759"/>
      <c r="D2759"/>
      <c r="E2759"/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  <c r="V2759"/>
      <c r="W2759"/>
      <c r="X2759"/>
    </row>
    <row r="2760" spans="1:16383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</row>
    <row r="2761" spans="1:16383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16383">
      <c r="A2762"/>
      <c r="B2762"/>
      <c r="C2762"/>
      <c r="D2762"/>
      <c r="E2762"/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  <c r="V2762"/>
      <c r="W2762"/>
      <c r="X2762"/>
    </row>
    <row r="2763" spans="1:16383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</row>
    <row r="2764" spans="1:16383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16383">
      <c r="A2765"/>
      <c r="B2765"/>
      <c r="C2765"/>
      <c r="D2765"/>
      <c r="E2765"/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  <c r="V2765"/>
      <c r="W2765"/>
      <c r="X2765"/>
    </row>
    <row r="2766" spans="1:16383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</row>
    <row r="2767" spans="1:16383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16383">
      <c r="A2768"/>
      <c r="B2768"/>
      <c r="C2768"/>
      <c r="D2768"/>
      <c r="E2768"/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  <c r="V2768"/>
      <c r="W2768"/>
      <c r="X2768"/>
    </row>
    <row r="2769" spans="1:16383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</row>
    <row r="2770" spans="1:16383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16383">
      <c r="A2771"/>
      <c r="B2771"/>
      <c r="C2771"/>
      <c r="D2771"/>
      <c r="E2771"/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  <c r="V2771"/>
      <c r="W2771"/>
      <c r="X2771"/>
    </row>
    <row r="2772" spans="1:16383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</row>
    <row r="2773" spans="1:16383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16383">
      <c r="A2774"/>
      <c r="B2774"/>
      <c r="C2774"/>
      <c r="D2774"/>
      <c r="E2774"/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  <c r="V2774"/>
      <c r="W2774"/>
      <c r="X2774"/>
    </row>
    <row r="2775" spans="1:16383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</row>
    <row r="2776" spans="1:16383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16383">
      <c r="A2777"/>
      <c r="B2777"/>
      <c r="C2777"/>
      <c r="D2777"/>
      <c r="E2777"/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  <c r="V2777"/>
      <c r="W2777"/>
      <c r="X2777"/>
    </row>
    <row r="2778" spans="1:16383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</row>
    <row r="2779" spans="1:16383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16383">
      <c r="A2780"/>
      <c r="B2780"/>
      <c r="C2780"/>
      <c r="D2780"/>
      <c r="E2780"/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  <c r="V2780"/>
      <c r="W2780"/>
      <c r="X2780"/>
    </row>
    <row r="2781" spans="1:16383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</row>
    <row r="2782" spans="1:16383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16383">
      <c r="A2783"/>
      <c r="B2783"/>
      <c r="C2783"/>
      <c r="D2783"/>
      <c r="E2783"/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  <c r="V2783"/>
      <c r="W2783"/>
      <c r="X2783"/>
    </row>
    <row r="2784" spans="1:16383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</row>
    <row r="2785" spans="1:16383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16383">
      <c r="A2786"/>
      <c r="B2786"/>
      <c r="C2786"/>
      <c r="D2786"/>
      <c r="E2786"/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  <c r="V2786"/>
      <c r="W2786"/>
      <c r="X2786"/>
    </row>
    <row r="2787" spans="1:16383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</row>
    <row r="2788" spans="1:16383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16383">
      <c r="A2789"/>
      <c r="B2789"/>
      <c r="C2789"/>
      <c r="D2789"/>
      <c r="E2789"/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  <c r="V2789"/>
      <c r="W2789"/>
      <c r="X2789"/>
    </row>
    <row r="2790" spans="1:16383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</row>
    <row r="2791" spans="1:16383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16383">
      <c r="A2792"/>
      <c r="B2792"/>
      <c r="C2792"/>
      <c r="D2792"/>
      <c r="E2792"/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  <c r="V2792"/>
      <c r="W2792"/>
      <c r="X2792"/>
    </row>
    <row r="2793" spans="1:16383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</row>
    <row r="2794" spans="1:16383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16383">
      <c r="A2795"/>
      <c r="B2795"/>
      <c r="C2795"/>
      <c r="D2795"/>
      <c r="E2795"/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  <c r="V2795"/>
      <c r="W2795"/>
      <c r="X2795"/>
    </row>
    <row r="2796" spans="1:16383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</row>
    <row r="2797" spans="1:16383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16383">
      <c r="A2798"/>
      <c r="B2798"/>
      <c r="C2798"/>
      <c r="D2798"/>
      <c r="E2798"/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  <c r="V2798"/>
      <c r="W2798"/>
      <c r="X2798"/>
    </row>
    <row r="2799" spans="1:16383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</row>
    <row r="2800" spans="1:16383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16383">
      <c r="A2801"/>
      <c r="B2801"/>
      <c r="C2801"/>
      <c r="D2801"/>
      <c r="E2801"/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  <c r="V2801"/>
      <c r="W2801"/>
      <c r="X2801"/>
    </row>
    <row r="2802" spans="1:16383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</row>
    <row r="2803" spans="1:16383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16383">
      <c r="A2804"/>
      <c r="B2804"/>
      <c r="C2804"/>
      <c r="D2804"/>
      <c r="E2804"/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  <c r="V2804"/>
      <c r="W2804"/>
      <c r="X2804"/>
    </row>
    <row r="2805" spans="1:16383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</row>
    <row r="2806" spans="1:16383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16383">
      <c r="A2807"/>
      <c r="B2807"/>
      <c r="C2807"/>
      <c r="D2807"/>
      <c r="E2807"/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  <c r="V2807"/>
      <c r="W2807"/>
      <c r="X2807"/>
    </row>
    <row r="2808" spans="1:16383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</row>
    <row r="2809" spans="1:16383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16383">
      <c r="A2810"/>
      <c r="B2810"/>
      <c r="C2810"/>
      <c r="D2810"/>
      <c r="E2810"/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  <c r="V2810"/>
      <c r="W2810"/>
      <c r="X2810"/>
    </row>
    <row r="2811" spans="1:16383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</row>
    <row r="2812" spans="1:16383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16383">
      <c r="A2813"/>
      <c r="B2813"/>
      <c r="C2813"/>
      <c r="D2813"/>
      <c r="E2813"/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  <c r="V2813"/>
      <c r="W2813"/>
      <c r="X2813"/>
    </row>
    <row r="2814" spans="1:16383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</row>
    <row r="2815" spans="1:16383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16383">
      <c r="A2816"/>
      <c r="B2816"/>
      <c r="C2816"/>
      <c r="D2816"/>
      <c r="E2816"/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  <c r="V2816"/>
      <c r="W2816"/>
      <c r="X2816"/>
    </row>
    <row r="2817" spans="1:16383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</row>
    <row r="2818" spans="1:16383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16383">
      <c r="A2819"/>
      <c r="B2819"/>
      <c r="C2819"/>
      <c r="D2819"/>
      <c r="E2819"/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  <c r="V2819"/>
      <c r="W2819"/>
      <c r="X2819"/>
    </row>
    <row r="2820" spans="1:16383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</row>
    <row r="2821" spans="1:16383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16383">
      <c r="A2822"/>
      <c r="B2822"/>
      <c r="C2822"/>
      <c r="D2822"/>
      <c r="E2822"/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  <c r="V2822"/>
      <c r="W2822"/>
      <c r="X2822"/>
    </row>
    <row r="2823" spans="1:16383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</row>
    <row r="2824" spans="1:16383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16383">
      <c r="A2825"/>
      <c r="B2825"/>
      <c r="C2825"/>
      <c r="D2825"/>
      <c r="E2825"/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  <c r="V2825"/>
      <c r="W2825"/>
      <c r="X2825"/>
    </row>
    <row r="2826" spans="1:16383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</row>
    <row r="2827" spans="1:16383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16383">
      <c r="A2828"/>
      <c r="B2828"/>
      <c r="C2828"/>
      <c r="D2828"/>
      <c r="E2828"/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  <c r="V2828"/>
      <c r="W2828"/>
      <c r="X2828"/>
    </row>
    <row r="2829" spans="1:16383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</row>
    <row r="2830" spans="1:16383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16383">
      <c r="A2831"/>
      <c r="B2831"/>
      <c r="C2831"/>
      <c r="D2831"/>
      <c r="E2831"/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  <c r="V2831"/>
      <c r="W2831"/>
      <c r="X2831"/>
    </row>
    <row r="2832" spans="1:16383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</row>
    <row r="2833" spans="1:16383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16383">
      <c r="A2834"/>
      <c r="B2834"/>
      <c r="C2834"/>
      <c r="D2834"/>
      <c r="E2834"/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  <c r="V2834"/>
      <c r="W2834"/>
      <c r="X2834"/>
    </row>
    <row r="2835" spans="1:16383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</row>
    <row r="2836" spans="1:16383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16383">
      <c r="A2837"/>
      <c r="B2837"/>
      <c r="C2837"/>
      <c r="D2837"/>
      <c r="E2837"/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  <c r="V2837"/>
      <c r="W2837"/>
      <c r="X2837"/>
    </row>
    <row r="2838" spans="1:16383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</row>
    <row r="2839" spans="1:16383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16383">
      <c r="A2840"/>
      <c r="B2840"/>
      <c r="C2840"/>
      <c r="D2840"/>
      <c r="E2840"/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  <c r="V2840"/>
      <c r="W2840"/>
      <c r="X2840"/>
    </row>
    <row r="2841" spans="1:16383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</row>
    <row r="2842" spans="1:16383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16383">
      <c r="A2843"/>
      <c r="B2843"/>
      <c r="C2843"/>
      <c r="D2843"/>
      <c r="E2843"/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  <c r="V2843"/>
      <c r="W2843"/>
      <c r="X2843"/>
    </row>
    <row r="2844" spans="1:16383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</row>
    <row r="2845" spans="1:16383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16383">
      <c r="A2846"/>
      <c r="B2846"/>
      <c r="C2846"/>
      <c r="D2846"/>
      <c r="E2846"/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  <c r="V2846"/>
      <c r="W2846"/>
      <c r="X2846"/>
    </row>
    <row r="2847" spans="1:16383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</row>
    <row r="2848" spans="1:16383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16383">
      <c r="A2849"/>
      <c r="B2849"/>
      <c r="C2849"/>
      <c r="D2849"/>
      <c r="E2849"/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  <c r="V2849"/>
      <c r="W2849"/>
      <c r="X2849"/>
    </row>
    <row r="2850" spans="1:16383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</row>
    <row r="2851" spans="1:16383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16383">
      <c r="A2852"/>
      <c r="B2852"/>
      <c r="C2852"/>
      <c r="D2852"/>
      <c r="E2852"/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  <c r="V2852"/>
      <c r="W2852"/>
      <c r="X2852"/>
    </row>
    <row r="2853" spans="1:16383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</row>
    <row r="2854" spans="1:16383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16383">
      <c r="A2855"/>
      <c r="B2855"/>
      <c r="C2855"/>
      <c r="D2855"/>
      <c r="E2855"/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  <c r="V2855"/>
      <c r="W2855"/>
      <c r="X2855"/>
    </row>
    <row r="2856" spans="1:16383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</row>
    <row r="2857" spans="1:16383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16383">
      <c r="A2858"/>
      <c r="B2858"/>
      <c r="C2858"/>
      <c r="D2858"/>
      <c r="E2858"/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  <c r="V2858"/>
      <c r="W2858"/>
      <c r="X2858"/>
    </row>
    <row r="2859" spans="1:16383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</row>
    <row r="2860" spans="1:16383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16383">
      <c r="A2861"/>
      <c r="B2861"/>
      <c r="C2861"/>
      <c r="D2861"/>
      <c r="E2861"/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  <c r="V2861"/>
      <c r="W2861"/>
      <c r="X2861"/>
    </row>
    <row r="2862" spans="1:16383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</row>
    <row r="2863" spans="1:16383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16383">
      <c r="A2864"/>
      <c r="B2864"/>
      <c r="C2864"/>
      <c r="D2864"/>
      <c r="E2864"/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  <c r="V2864"/>
      <c r="W2864"/>
      <c r="X2864"/>
    </row>
    <row r="2865" spans="1:16383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</row>
    <row r="2866" spans="1:16383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16383">
      <c r="A2867"/>
      <c r="B2867"/>
      <c r="C2867"/>
      <c r="D2867"/>
      <c r="E2867"/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  <c r="V2867"/>
      <c r="W2867"/>
      <c r="X2867"/>
    </row>
    <row r="2868" spans="1:16383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</row>
    <row r="2869" spans="1:16383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16383">
      <c r="A2870"/>
      <c r="B2870"/>
      <c r="C2870"/>
      <c r="D2870"/>
      <c r="E2870"/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  <c r="V2870"/>
      <c r="W2870"/>
      <c r="X2870"/>
    </row>
    <row r="2871" spans="1:16383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</row>
    <row r="2872" spans="1:16383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16383">
      <c r="A2873"/>
      <c r="B2873"/>
      <c r="C2873"/>
      <c r="D2873"/>
      <c r="E2873"/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  <c r="V2873"/>
      <c r="W2873"/>
      <c r="X2873"/>
    </row>
    <row r="2874" spans="1:16383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</row>
    <row r="2875" spans="1:16383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16383">
      <c r="A2876"/>
      <c r="B2876"/>
      <c r="C2876"/>
      <c r="D2876"/>
      <c r="E2876"/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  <c r="V2876"/>
      <c r="W2876"/>
      <c r="X2876"/>
    </row>
    <row r="2877" spans="1:16383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</row>
    <row r="2878" spans="1:16383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16383">
      <c r="A2879"/>
      <c r="B2879"/>
      <c r="C2879"/>
      <c r="D2879"/>
      <c r="E2879"/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  <c r="V2879"/>
      <c r="W2879"/>
      <c r="X2879"/>
    </row>
    <row r="2880" spans="1:16383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</row>
    <row r="2881" spans="1:16383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16383">
      <c r="A2882"/>
      <c r="B2882"/>
      <c r="C2882"/>
      <c r="D2882"/>
      <c r="E2882"/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  <c r="V2882"/>
      <c r="W2882"/>
      <c r="X2882"/>
    </row>
    <row r="2883" spans="1:16383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</row>
    <row r="2884" spans="1:16383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16383">
      <c r="A2885"/>
      <c r="B2885"/>
      <c r="C2885"/>
      <c r="D2885"/>
      <c r="E2885"/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  <c r="V2885"/>
      <c r="W2885"/>
      <c r="X2885"/>
    </row>
    <row r="2886" spans="1:16383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</row>
    <row r="2887" spans="1:16383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16383">
      <c r="A2888"/>
      <c r="B2888"/>
      <c r="C2888"/>
      <c r="D2888"/>
      <c r="E2888"/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</row>
    <row r="2889" spans="1:16383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</row>
    <row r="2890" spans="1:16383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16383">
      <c r="A2891"/>
      <c r="B2891"/>
      <c r="C2891"/>
      <c r="D2891"/>
      <c r="E2891"/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  <c r="V2891"/>
      <c r="W2891"/>
      <c r="X2891"/>
    </row>
    <row r="2892" spans="1:16383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</row>
    <row r="2893" spans="1:16383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16383">
      <c r="A2894"/>
      <c r="B2894"/>
      <c r="C2894"/>
      <c r="D2894"/>
      <c r="E2894"/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  <c r="V2894"/>
      <c r="W2894"/>
      <c r="X2894"/>
    </row>
    <row r="2895" spans="1:16383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</row>
    <row r="2896" spans="1:16383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16383">
      <c r="A2897"/>
      <c r="B2897"/>
      <c r="C2897"/>
      <c r="D2897"/>
      <c r="E2897"/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  <c r="V2897"/>
      <c r="W2897"/>
      <c r="X2897"/>
    </row>
    <row r="2898" spans="1:16383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</row>
    <row r="2899" spans="1:16383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16383">
      <c r="A2900"/>
      <c r="B2900"/>
      <c r="C2900"/>
      <c r="D2900"/>
      <c r="E2900"/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  <c r="V2900"/>
      <c r="W2900"/>
      <c r="X2900"/>
    </row>
    <row r="2901" spans="1:16383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</row>
    <row r="2902" spans="1:16383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16383">
      <c r="A2903"/>
      <c r="B2903"/>
      <c r="C2903"/>
      <c r="D2903"/>
      <c r="E2903"/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  <c r="V2903"/>
      <c r="W2903"/>
      <c r="X2903"/>
    </row>
    <row r="2904" spans="1:16383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</row>
    <row r="2905" spans="1:16383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16383">
      <c r="A2906"/>
      <c r="B2906"/>
      <c r="C2906"/>
      <c r="D2906"/>
      <c r="E2906"/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</row>
    <row r="2907" spans="1:16383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</row>
    <row r="2908" spans="1:16383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16383">
      <c r="A2909"/>
      <c r="B2909"/>
      <c r="C2909"/>
      <c r="D2909"/>
      <c r="E2909"/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</row>
    <row r="2910" spans="1:16383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</row>
    <row r="2911" spans="1:16383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16383">
      <c r="A2912"/>
      <c r="B2912"/>
      <c r="C2912"/>
      <c r="D2912"/>
      <c r="E2912"/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</row>
    <row r="2913" spans="1:16383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</row>
    <row r="2914" spans="1:16383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16383">
      <c r="A2915"/>
      <c r="B2915"/>
      <c r="C2915"/>
      <c r="D2915"/>
      <c r="E2915"/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</row>
    <row r="2916" spans="1:16383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</row>
    <row r="2917" spans="1:16383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16383">
      <c r="A2918"/>
      <c r="B2918"/>
      <c r="C2918"/>
      <c r="D2918"/>
      <c r="E2918"/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</row>
    <row r="2919" spans="1:16383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</row>
    <row r="2920" spans="1:16383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16383">
      <c r="A2921"/>
      <c r="B2921"/>
      <c r="C2921"/>
      <c r="D2921"/>
      <c r="E2921"/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</row>
    <row r="2922" spans="1:16383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</row>
    <row r="2923" spans="1:16383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16383">
      <c r="A2924"/>
      <c r="B2924"/>
      <c r="C2924"/>
      <c r="D2924"/>
      <c r="E2924"/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</row>
    <row r="2925" spans="1:16383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</row>
    <row r="2926" spans="1:16383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16383">
      <c r="A2927"/>
      <c r="B2927"/>
      <c r="C2927"/>
      <c r="D2927"/>
      <c r="E2927"/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</row>
    <row r="2928" spans="1:16383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</row>
    <row r="2929" spans="1:16383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16383">
      <c r="A2930"/>
      <c r="B2930"/>
      <c r="C2930"/>
      <c r="D2930"/>
      <c r="E2930"/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</row>
    <row r="2931" spans="1:16383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</row>
    <row r="2932" spans="1:16383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16383">
      <c r="A2933"/>
      <c r="B2933"/>
      <c r="C2933"/>
      <c r="D2933"/>
      <c r="E2933"/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</row>
    <row r="2934" spans="1:16383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</row>
    <row r="2935" spans="1:16383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16383">
      <c r="A2936"/>
      <c r="B2936"/>
      <c r="C2936"/>
      <c r="D2936"/>
      <c r="E2936"/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  <c r="V2936"/>
      <c r="W2936"/>
      <c r="X2936"/>
    </row>
    <row r="2937" spans="1:16383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</row>
    <row r="2938" spans="1:16383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16383">
      <c r="A2939"/>
      <c r="B2939"/>
      <c r="C2939"/>
      <c r="D2939"/>
      <c r="E2939"/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  <c r="V2939"/>
      <c r="W2939"/>
      <c r="X2939"/>
    </row>
    <row r="2940" spans="1:16383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</row>
    <row r="2941" spans="1:16383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16383">
      <c r="A2942"/>
      <c r="B2942"/>
      <c r="C2942"/>
      <c r="D2942"/>
      <c r="E2942"/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  <c r="V2942"/>
      <c r="W2942"/>
      <c r="X2942"/>
    </row>
    <row r="2943" spans="1:16383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</row>
    <row r="2944" spans="1:16383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16383">
      <c r="A2945"/>
      <c r="B2945"/>
      <c r="C2945"/>
      <c r="D2945"/>
      <c r="E2945"/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  <c r="V2945"/>
      <c r="W2945"/>
      <c r="X2945"/>
    </row>
    <row r="2946" spans="1:16383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</row>
    <row r="2947" spans="1:16383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16383">
      <c r="A2948"/>
      <c r="B2948"/>
      <c r="C2948"/>
      <c r="D2948"/>
      <c r="E2948"/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  <c r="V2948"/>
      <c r="W2948"/>
      <c r="X2948"/>
    </row>
    <row r="2949" spans="1:16383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</row>
    <row r="2950" spans="1:16383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16383">
      <c r="A2951"/>
      <c r="B2951"/>
      <c r="C2951"/>
      <c r="D2951"/>
      <c r="E2951"/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  <c r="V2951"/>
      <c r="W2951"/>
      <c r="X2951"/>
    </row>
    <row r="2952" spans="1:16383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</row>
    <row r="2953" spans="1:16383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16383">
      <c r="A2954"/>
      <c r="B2954"/>
      <c r="C2954"/>
      <c r="D2954"/>
      <c r="E2954"/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</row>
    <row r="2955" spans="1:16383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</row>
    <row r="2956" spans="1:16383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16383">
      <c r="A2957"/>
      <c r="B2957"/>
      <c r="C2957"/>
      <c r="D2957"/>
      <c r="E2957"/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</row>
    <row r="2958" spans="1:16383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</row>
    <row r="2959" spans="1:16383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16383">
      <c r="A2960"/>
      <c r="B2960"/>
      <c r="C2960"/>
      <c r="D2960"/>
      <c r="E2960"/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</row>
    <row r="2961" spans="1:16383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</row>
    <row r="2962" spans="1:16383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16383">
      <c r="A2963"/>
      <c r="B2963"/>
      <c r="C2963"/>
      <c r="D2963"/>
      <c r="E2963"/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</row>
    <row r="2964" spans="1:16383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</row>
    <row r="2965" spans="1:16383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16383">
      <c r="A2966"/>
      <c r="B2966"/>
      <c r="C2966"/>
      <c r="D2966"/>
      <c r="E2966"/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</row>
    <row r="2967" spans="1:16383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</row>
    <row r="2968" spans="1:16383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16383">
      <c r="A2969"/>
      <c r="B2969"/>
      <c r="C2969"/>
      <c r="D2969"/>
      <c r="E2969"/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  <c r="V2969"/>
      <c r="W2969"/>
      <c r="X2969"/>
    </row>
    <row r="2970" spans="1:16383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</row>
    <row r="2971" spans="1:16383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16383">
      <c r="A2972"/>
      <c r="B2972"/>
      <c r="C2972"/>
      <c r="D2972"/>
      <c r="E2972"/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  <c r="V2972"/>
      <c r="W2972"/>
      <c r="X2972"/>
    </row>
    <row r="2973" spans="1:16383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</row>
    <row r="2974" spans="1:16383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16383">
      <c r="A2975"/>
      <c r="B2975"/>
      <c r="C2975"/>
      <c r="D2975"/>
      <c r="E2975"/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</row>
    <row r="2976" spans="1:16383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</row>
    <row r="2977" spans="1:16383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16383">
      <c r="A2978"/>
      <c r="B2978"/>
      <c r="C2978"/>
      <c r="D2978"/>
      <c r="E2978"/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</row>
    <row r="2979" spans="1:16383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</row>
    <row r="2980" spans="1:16383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16383">
      <c r="A2981"/>
      <c r="B2981"/>
      <c r="C2981"/>
      <c r="D2981"/>
      <c r="E2981"/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</row>
    <row r="2982" spans="1:16383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</row>
    <row r="2983" spans="1:16383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16383">
      <c r="A2984"/>
      <c r="B2984"/>
      <c r="C2984"/>
      <c r="D2984"/>
      <c r="E2984"/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</row>
    <row r="2985" spans="1:16383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</row>
    <row r="2986" spans="1:16383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16383">
      <c r="A2987"/>
      <c r="B2987"/>
      <c r="C2987"/>
      <c r="D2987"/>
      <c r="E2987"/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</row>
    <row r="2988" spans="1:16383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</row>
    <row r="2989" spans="1:16383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16383">
      <c r="A2990"/>
      <c r="B2990"/>
      <c r="C2990"/>
      <c r="D2990"/>
      <c r="E2990"/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</row>
    <row r="2991" spans="1:16383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</row>
    <row r="2992" spans="1:16383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16383">
      <c r="A2993"/>
      <c r="B2993"/>
      <c r="C2993"/>
      <c r="D2993"/>
      <c r="E2993"/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</row>
    <row r="2994" spans="1:16383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</row>
    <row r="2995" spans="1:16383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16383">
      <c r="A2996"/>
      <c r="B2996"/>
      <c r="C2996"/>
      <c r="D2996"/>
      <c r="E2996"/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</row>
    <row r="2997" spans="1:16383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</row>
    <row r="2998" spans="1:16383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16383">
      <c r="A2999"/>
      <c r="B2999"/>
      <c r="C2999"/>
      <c r="D2999"/>
      <c r="E2999"/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</row>
    <row r="3000" spans="1:16383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</row>
  </sheetData>
  <sheetProtection formatCells="0" formatColumns="0" formatRows="0" insertColumns="0" insertRows="0" insertHyperlinks="0" deleteColumns="0" deleteRows="0" sort="0" autoFilter="0" pivotTables="0"/>
  <mergeCells>
    <mergeCell ref="O120:X120"/>
    <mergeCell ref="O121:X121"/>
    <mergeCell ref="O123:X123"/>
    <mergeCell ref="O124:X124"/>
    <mergeCell ref="O125:X125"/>
    <mergeCell ref="O115:X115"/>
    <mergeCell ref="O116:X116"/>
    <mergeCell ref="O117:X117"/>
    <mergeCell ref="O118:X118"/>
    <mergeCell ref="O119:X119"/>
    <mergeCell ref="S302:X302"/>
    <mergeCell ref="A308:X308"/>
    <mergeCell ref="A299:X300"/>
    <mergeCell ref="A172:F172"/>
    <mergeCell ref="S276:X276"/>
    <mergeCell ref="A187:X187"/>
    <mergeCell ref="A273:X274"/>
    <mergeCell ref="M252:O252"/>
    <mergeCell ref="P252:X252"/>
    <mergeCell ref="M250:O250"/>
    <mergeCell ref="P250:X250"/>
    <mergeCell ref="M251:O251"/>
    <mergeCell ref="P251:X251"/>
    <mergeCell ref="A257:X259"/>
    <mergeCell ref="A262:R262"/>
    <mergeCell ref="M256:R256"/>
    <mergeCell ref="A281:X297"/>
    <mergeCell ref="N172:S172"/>
    <mergeCell ref="T172:X172"/>
    <mergeCell ref="M203:O203"/>
    <mergeCell ref="P203:X203"/>
    <mergeCell ref="I179:X184"/>
    <mergeCell ref="M204:O204"/>
    <mergeCell ref="W256:X256"/>
    <mergeCell ref="S235:X235"/>
    <mergeCell ref="M243:O243"/>
    <mergeCell ref="P243:X243"/>
    <mergeCell ref="M253:O253"/>
    <mergeCell ref="P253:X253"/>
    <mergeCell ref="M254:O254"/>
    <mergeCell ref="P254:X254"/>
    <mergeCell ref="L16:W16"/>
    <mergeCell ref="L17:W17"/>
    <mergeCell ref="A16:K16"/>
    <mergeCell ref="A17:K17"/>
    <mergeCell ref="A167:F167"/>
    <mergeCell ref="M132:R132"/>
    <mergeCell ref="S132:X132"/>
    <mergeCell ref="A166:F166"/>
    <mergeCell ref="N165:S165"/>
    <mergeCell ref="T167:X167"/>
    <mergeCell ref="N166:S166"/>
    <mergeCell ref="T166:X166"/>
    <mergeCell ref="T165:X165"/>
    <mergeCell ref="N167:S167"/>
    <mergeCell ref="G132:L132"/>
    <mergeCell ref="G164:M164"/>
    <mergeCell ref="A11:K11"/>
    <mergeCell ref="A12:K12"/>
    <mergeCell ref="A13:K13"/>
    <mergeCell ref="L11:W11"/>
    <mergeCell ref="L12:W12"/>
    <mergeCell ref="L13:W13"/>
    <mergeCell ref="A18:K18"/>
    <mergeCell ref="M72:R72"/>
    <mergeCell ref="A49:X50"/>
    <mergeCell ref="L18:W18"/>
    <mergeCell ref="S2:X2"/>
    <mergeCell ref="I33:P33"/>
    <mergeCell ref="I35:X35"/>
    <mergeCell ref="O61:X61"/>
    <mergeCell ref="O60:X60"/>
    <mergeCell ref="O64:X64"/>
    <mergeCell ref="O65:X65"/>
    <mergeCell ref="G72:L72"/>
    <mergeCell ref="S72:X72"/>
    <mergeCell ref="O57:X59"/>
    <mergeCell ref="O68:X68"/>
    <mergeCell ref="O69:X69"/>
    <mergeCell ref="U25:X25"/>
    <mergeCell ref="U26:X26"/>
    <mergeCell ref="U27:X27"/>
    <mergeCell ref="U28:X28"/>
    <mergeCell ref="S52:X52"/>
    <mergeCell ref="U31:X31"/>
    <mergeCell ref="U29:X29"/>
    <mergeCell ref="U30:X30"/>
    <mergeCell ref="A21:K21"/>
    <mergeCell ref="A22:K22"/>
    <mergeCell ref="A23:K23"/>
    <mergeCell ref="L23:W23"/>
    <mergeCell ref="L22:W22"/>
    <mergeCell ref="L21:W21"/>
    <mergeCell ref="G73:L73"/>
    <mergeCell ref="O63:X63"/>
    <mergeCell ref="M74:R74"/>
    <mergeCell ref="M73:R73"/>
    <mergeCell ref="S73:X73"/>
    <mergeCell ref="O67:X67"/>
    <mergeCell ref="G74:L74"/>
    <mergeCell ref="S74:X74"/>
    <mergeCell ref="S75:X75"/>
    <mergeCell ref="A153:X154"/>
    <mergeCell ref="M76:R78"/>
    <mergeCell ref="S76:X78"/>
    <mergeCell ref="G76:L78"/>
    <mergeCell ref="G133:L134"/>
    <mergeCell ref="M133:R134"/>
    <mergeCell ref="S133:X134"/>
    <mergeCell ref="G130:L130"/>
    <mergeCell ref="M130:R130"/>
    <mergeCell ref="S130:X130"/>
    <mergeCell ref="S131:X131"/>
    <mergeCell ref="M128:R128"/>
    <mergeCell ref="G131:L131"/>
    <mergeCell ref="M131:R131"/>
    <mergeCell ref="A165:F165"/>
    <mergeCell ref="R159:X159"/>
    <mergeCell ref="S156:X156"/>
    <mergeCell ref="A164:F164"/>
    <mergeCell ref="G75:L75"/>
    <mergeCell ref="M75:R75"/>
    <mergeCell ref="A101:X102"/>
    <mergeCell ref="G129:L129"/>
    <mergeCell ref="M129:R129"/>
    <mergeCell ref="S129:X129"/>
    <mergeCell ref="G128:L128"/>
    <mergeCell ref="S128:X128"/>
    <mergeCell ref="S104:X104"/>
    <mergeCell ref="O109:X111"/>
    <mergeCell ref="O112:X112"/>
    <mergeCell ref="O113:X113"/>
    <mergeCell ref="G165:M165"/>
    <mergeCell ref="T164:X164"/>
    <mergeCell ref="N164:S164"/>
    <mergeCell ref="G167:M167"/>
    <mergeCell ref="N168:S168"/>
    <mergeCell ref="T168:X168"/>
    <mergeCell ref="G166:M166"/>
    <mergeCell ref="A170:F170"/>
    <mergeCell ref="G168:M168"/>
    <mergeCell ref="P174:X174"/>
    <mergeCell ref="P175:X175"/>
    <mergeCell ref="T170:X170"/>
    <mergeCell ref="N170:S170"/>
    <mergeCell ref="G172:M172"/>
    <mergeCell ref="G170:M170"/>
    <mergeCell ref="A169:F169"/>
    <mergeCell ref="G169:M169"/>
    <mergeCell ref="A168:F168"/>
    <mergeCell ref="N171:S171"/>
    <mergeCell ref="T171:X171"/>
    <mergeCell ref="P176:X176"/>
    <mergeCell ref="P177:X177"/>
    <mergeCell ref="A193:X194"/>
    <mergeCell ref="M214:O214"/>
    <mergeCell ref="P214:X214"/>
    <mergeCell ref="S196:X196"/>
    <mergeCell ref="M212:O212"/>
    <mergeCell ref="M202:O202"/>
    <mergeCell ref="M213:O213"/>
    <mergeCell ref="P213:X213"/>
    <mergeCell ref="M208:O208"/>
    <mergeCell ref="P208:X208"/>
    <mergeCell ref="M209:O209"/>
    <mergeCell ref="P209:X209"/>
    <mergeCell ref="M211:O211"/>
    <mergeCell ref="N169:S169"/>
    <mergeCell ref="T169:X169"/>
    <mergeCell ref="A171:F171"/>
    <mergeCell ref="G171:M171"/>
    <mergeCell ref="M249:O249"/>
    <mergeCell ref="P249:X249"/>
    <mergeCell ref="R199:X199"/>
    <mergeCell ref="P202:X202"/>
    <mergeCell ref="M246:O246"/>
    <mergeCell ref="P204:X204"/>
    <mergeCell ref="M205:O205"/>
    <mergeCell ref="P205:X205"/>
    <mergeCell ref="M206:O206"/>
    <mergeCell ref="P206:X206"/>
    <mergeCell ref="P211:X211"/>
    <mergeCell ref="M218:O218"/>
    <mergeCell ref="M207:O207"/>
    <mergeCell ref="P207:X207"/>
    <mergeCell ref="M248:O248"/>
    <mergeCell ref="P245:X245"/>
    <mergeCell ref="P241:X241"/>
    <mergeCell ref="P246:X246"/>
    <mergeCell ref="M247:O247"/>
    <mergeCell ref="P247:X247"/>
    <mergeCell ref="M242:O242"/>
    <mergeCell ref="P242:X242"/>
    <mergeCell ref="M244:O244"/>
    <mergeCell ref="P244:X244"/>
    <mergeCell ref="M245:O245"/>
    <mergeCell ref="M241:O241"/>
    <mergeCell ref="R238:X238"/>
    <mergeCell ref="A226:R226"/>
    <mergeCell ref="P212:X212"/>
    <mergeCell ref="M217:O217"/>
    <mergeCell ref="M210:O210"/>
    <mergeCell ref="P215:X215"/>
    <mergeCell ref="M220:R220"/>
    <mergeCell ref="P210:X210"/>
    <mergeCell ref="P218:X218"/>
    <mergeCell ref="M215:O215"/>
    <mergeCell ref="W220:X220"/>
    <mergeCell ref="M216:O216"/>
    <mergeCell ref="P216:X216"/>
    <mergeCell ref="P217:X217"/>
    <mergeCell ref="A221:X224"/>
    <mergeCell ref="A353:X354"/>
    <mergeCell ref="S320:X320"/>
    <mergeCell ref="A326:X326"/>
    <mergeCell ref="A329:X329"/>
    <mergeCell ref="A332:X332"/>
    <mergeCell ref="A335:X336"/>
    <mergeCell ref="S338:X338"/>
    <mergeCell ref="A344:X344"/>
    <mergeCell ref="A347:X347"/>
    <mergeCell ref="A350:X350"/>
    <mergeCell ref="P248:X248"/>
    <mergeCell ref="A232:X233"/>
    <mergeCell ref="A311:X311"/>
    <mergeCell ref="A314:X314"/>
    <mergeCell ref="A317:X318"/>
  </mergeCells>
  <hyperlinks>
    <hyperlink ref="A2" r:id="rId_hyperlink_1"/>
    <hyperlink ref="A156" r:id="rId_hyperlink_2"/>
    <hyperlink ref="A276" r:id="rId_hyperlink_3"/>
    <hyperlink ref="A52" r:id="rId_hyperlink_4"/>
    <hyperlink ref="A104" r:id="rId_hyperlink_5"/>
    <hyperlink ref="A196" r:id="rId_hyperlink_6"/>
    <hyperlink ref="A235" r:id="rId_hyperlink_7"/>
    <hyperlink ref="A302" r:id="rId_hyperlink_8"/>
    <hyperlink ref="A320" r:id="rId_hyperlink_9"/>
    <hyperlink ref="A338" r:id="rId_hyperlink_10"/>
  </hyperlinks>
  <printOptions gridLines="false" gridLinesSet="true"/>
  <pageMargins left="0.70866141732283" right="0.51181102362205" top="0.74803149606299" bottom="0" header="0.31496062992126" footer="0"/>
  <pageSetup paperSize="9" orientation="portrait" scale="100" fitToHeight="1" fitToWidth="1" pageOrder="downThenOver" r:id="rId1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9" manualBreakCount="9">
    <brk id="50" man="1" max="24"/>
    <brk id="102" man="1" max="24"/>
    <brk id="154" man="1" max="24"/>
    <brk id="194" man="1" max="24"/>
    <brk id="233" man="1" max="24"/>
    <brk id="274" man="1" max="24"/>
    <brk id="300" man="1" max="24"/>
    <brk id="318" man="1" max="24"/>
    <brk id="336" man="1" max="24"/>
  </rowBreaks>
  <drawing r:id="rId1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982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73" customWidth="true" style="0"/>
    <col min="2" max="2" width="33" customWidth="true" style="0"/>
    <col min="3" max="3" width="28.140625" customWidth="true" style="0"/>
    <col min="4" max="4" width="10.5703125" customWidth="true" style="0"/>
    <col min="5" max="5" width="35.28515625" customWidth="true" style="0"/>
  </cols>
  <sheetData>
    <row r="1" spans="1:6">
      <c r="A1" t="s">
        <v>83</v>
      </c>
      <c r="B1" t="s">
        <v>84</v>
      </c>
      <c r="C1" t="s">
        <v>85</v>
      </c>
      <c r="D1" t="s">
        <v>86</v>
      </c>
      <c r="E1" t="s">
        <v>87</v>
      </c>
      <c r="F1" t="s">
        <v>88</v>
      </c>
    </row>
    <row r="2" spans="1:6">
      <c r="A2" t="s">
        <v>89</v>
      </c>
      <c r="B2" t="s">
        <v>1072</v>
      </c>
      <c r="C2" t="str">
        <f>form.uuid</f>
        <v>b03555f7-31b0-4e0a-bcac-c6a6bbb5fac7</v>
      </c>
      <c r="E2" t="s">
        <v>90</v>
      </c>
    </row>
    <row r="3" spans="1:6">
      <c r="A3" t="s">
        <v>91</v>
      </c>
      <c r="B3">
        <v>1</v>
      </c>
      <c r="C3">
        <f>form.aindex</f>
        <v>1</v>
      </c>
      <c r="E3" t="s">
        <v>90</v>
      </c>
    </row>
    <row r="4" spans="1:6">
      <c r="A4" t="s">
        <v>92</v>
      </c>
      <c r="B4">
        <v>21</v>
      </c>
      <c r="C4">
        <f>form.aindex_form_template</f>
        <v>21</v>
      </c>
      <c r="E4" t="s">
        <v>90</v>
      </c>
    </row>
    <row r="5" spans="1:6">
      <c r="A5" t="s">
        <v>93</v>
      </c>
      <c r="B5">
        <v>2100001</v>
      </c>
      <c r="C5">
        <f>form.aindex_bundle</f>
        <v>2100001</v>
      </c>
      <c r="E5" t="s">
        <v>90</v>
      </c>
    </row>
    <row r="6" spans="1:6">
      <c r="A6" t="s">
        <v>94</v>
      </c>
      <c r="B6" t="s">
        <v>1073</v>
      </c>
      <c r="C6" t="str">
        <f>form.form_template</f>
        <v>448c3382-0a42-468b-8452-33d8335c7d55</v>
      </c>
      <c r="E6" t="s">
        <v>90</v>
      </c>
    </row>
    <row r="7" spans="1:6">
      <c r="A7" t="s">
        <v>95</v>
      </c>
      <c r="B7"/>
      <c r="C7">
        <f>form.xml_template</f>
        <v/>
      </c>
      <c r="E7" t="s">
        <v>90</v>
      </c>
    </row>
    <row r="8" spans="1:6">
      <c r="A8" t="s">
        <v>96</v>
      </c>
      <c r="B8"/>
      <c r="C8">
        <f>form.xml_template2</f>
        <v/>
      </c>
      <c r="E8" t="s">
        <v>90</v>
      </c>
    </row>
    <row r="9" spans="1:6">
      <c r="A9" t="s">
        <v>97</v>
      </c>
      <c r="B9" t="s">
        <v>1074</v>
      </c>
      <c r="C9" t="str">
        <f>form.company</f>
        <v>c5dc4139-9bb5-4977-836d-3989421722fb</v>
      </c>
      <c r="E9" t="s">
        <v>90</v>
      </c>
    </row>
    <row r="10" spans="1:6">
      <c r="A10" t="s">
        <v>98</v>
      </c>
      <c r="B10" t="s">
        <v>1075</v>
      </c>
      <c r="C10" t="str">
        <f>form.device</f>
        <v>f0ce0095-bdfb-45d1-a138-b7e30bb84bbd</v>
      </c>
      <c r="E10" t="s">
        <v>90</v>
      </c>
    </row>
    <row r="11" spans="1:6">
      <c r="A11" t="s">
        <v>99</v>
      </c>
      <c r="B11"/>
      <c r="C11">
        <f>form.person</f>
        <v/>
      </c>
      <c r="E11" t="s">
        <v>90</v>
      </c>
    </row>
    <row r="12" spans="1:6">
      <c r="A12" t="s">
        <v>100</v>
      </c>
      <c r="B12"/>
      <c r="C12">
        <f>form.user</f>
        <v/>
      </c>
      <c r="E12" t="s">
        <v>90</v>
      </c>
    </row>
    <row r="13" spans="1:6">
      <c r="A13" t="s">
        <v>101</v>
      </c>
      <c r="B13"/>
      <c r="C13" t="str">
        <f>form.company_create</f>
        <v/>
      </c>
      <c r="E13" t="s">
        <v>90</v>
      </c>
    </row>
    <row r="14" spans="1:6">
      <c r="A14" t="s">
        <v>102</v>
      </c>
      <c r="B14" t="s">
        <v>1076</v>
      </c>
      <c r="C14" t="str">
        <f>form.employer_create</f>
        <v>46d229b0-33af-06a1-91ff-2267bca9ae56</v>
      </c>
      <c r="E14" t="s">
        <v>90</v>
      </c>
    </row>
    <row r="15" spans="1:6">
      <c r="A15" t="s">
        <v>103</v>
      </c>
      <c r="B15" t="s">
        <v>1076</v>
      </c>
      <c r="C15" t="str">
        <f>form.employer_update</f>
        <v>46d229b0-33af-06a1-91ff-2267bca9ae56</v>
      </c>
      <c r="E15" t="s">
        <v>90</v>
      </c>
    </row>
    <row r="16" spans="1:6">
      <c r="A16" t="s">
        <v>104</v>
      </c>
      <c r="B16">
        <v>16</v>
      </c>
      <c r="C16">
        <f>form.version</f>
        <v>16</v>
      </c>
      <c r="E16" t="s">
        <v>90</v>
      </c>
    </row>
    <row r="17" spans="1:6">
      <c r="A17" t="s">
        <v>105</v>
      </c>
      <c r="B17" t="s">
        <v>1077</v>
      </c>
      <c r="C17" t="str">
        <f>form.title</f>
        <v>Painelaitteen 1. määräaikaistarkastus</v>
      </c>
      <c r="E17" t="s">
        <v>90</v>
      </c>
    </row>
    <row r="18" spans="1:6">
      <c r="A18" t="s">
        <v>106</v>
      </c>
      <c r="B18" t="s">
        <v>1078</v>
      </c>
      <c r="C18" t="str">
        <f>form.fill_state</f>
        <v>pending</v>
      </c>
      <c r="E18" t="s">
        <v>90</v>
      </c>
    </row>
    <row r="19" spans="1:6">
      <c r="A19" t="s">
        <v>107</v>
      </c>
      <c r="B19" t="s">
        <v>1079</v>
      </c>
      <c r="C19" t="str">
        <f>form.lang</f>
        <v>fi</v>
      </c>
      <c r="E19" t="s">
        <v>90</v>
      </c>
    </row>
    <row r="20" spans="1:6">
      <c r="A20" t="s">
        <v>108</v>
      </c>
      <c r="B20" t="s">
        <v>1080</v>
      </c>
      <c r="C20" t="str">
        <f>form.InsertTime</f>
        <v>2025-02-21 04:53:27</v>
      </c>
      <c r="E20" t="s">
        <v>90</v>
      </c>
    </row>
    <row r="21" spans="1:6">
      <c r="A21" t="s">
        <v>109</v>
      </c>
      <c r="B21" t="s">
        <v>1081</v>
      </c>
      <c r="C21" t="str">
        <f>form.UpdateTime</f>
        <v>2025-02-23 11:58:45</v>
      </c>
      <c r="E21" t="s">
        <v>90</v>
      </c>
    </row>
    <row r="22" spans="1:6">
      <c r="A22" t="s">
        <v>110</v>
      </c>
      <c r="B22" t="s">
        <v>1082</v>
      </c>
      <c r="C22" t="str">
        <f>form.UpdateTimeTemplate</f>
        <v>2025-02-21 05:14:12</v>
      </c>
      <c r="E22" t="s">
        <v>90</v>
      </c>
    </row>
    <row r="23" spans="1:6">
      <c r="A23" t="s">
        <v>111</v>
      </c>
      <c r="B23" t="s">
        <v>1083</v>
      </c>
      <c r="C23" t="str">
        <f>form.upload</f>
        <v>ede6b670-e231-d82d-df2b-793d9ae06a78</v>
      </c>
      <c r="E23" t="s">
        <v>90</v>
      </c>
    </row>
    <row r="24" spans="1:6">
      <c r="A24" t="s">
        <v>112</v>
      </c>
      <c r="B24" t="s">
        <v>1084</v>
      </c>
      <c r="C24" t="str">
        <f>form.upload_url</f>
        <v>//localhost:8001/cdn/upload/c72dd109-0ad0-ba04-1402-f3964236032c.xlsx</v>
      </c>
      <c r="E24" t="s">
        <v>90</v>
      </c>
    </row>
    <row r="25" spans="1:6">
      <c r="A25" t="s">
        <v>113</v>
      </c>
      <c r="B25"/>
      <c r="C25">
        <f>form.pdf_upload</f>
        <v/>
      </c>
      <c r="E25" t="s">
        <v>90</v>
      </c>
    </row>
    <row r="26" spans="1:6">
      <c r="A26" t="s">
        <v>114</v>
      </c>
      <c r="B26">
        <v>1</v>
      </c>
      <c r="C26">
        <f>form.pdf_report</f>
        <v>1</v>
      </c>
      <c r="E26" t="s">
        <v>90</v>
      </c>
    </row>
    <row r="27" spans="1:6">
      <c r="A27" t="s">
        <v>115</v>
      </c>
      <c r="B27" t="s">
        <v>1085</v>
      </c>
      <c r="C27" t="str">
        <f>form.pdf_url</f>
        <v>//localhost:8001/cdn/report/b03555f7-31b0-4e0a-bcac-c6a6bbb5fac7/2100001_A-600438_mottonen-oy.pdf</v>
      </c>
      <c r="E27" t="s">
        <v>90</v>
      </c>
    </row>
    <row r="28" spans="1:6">
      <c r="A28" t="s">
        <v>116</v>
      </c>
      <c r="B28"/>
      <c r="C28">
        <f>form.pdf_title</f>
        <v/>
      </c>
      <c r="E28" t="s">
        <v>90</v>
      </c>
    </row>
    <row r="29" spans="1:6">
      <c r="A29" t="s">
        <v>117</v>
      </c>
      <c r="B29" t="s">
        <v>1086</v>
      </c>
      <c r="C29" t="str">
        <f>form.sheet_url</f>
        <v>//localhost:8001/cdn/report/b03555f7-31b0-4e0a-bcac-c6a6bbb5fac7/2100001_A-600438_mottonen-oy.xlsx</v>
      </c>
      <c r="E29" t="s">
        <v>90</v>
      </c>
    </row>
    <row r="30" spans="1:6">
      <c r="A30" t="s">
        <v>118</v>
      </c>
      <c r="B30">
        <v>1</v>
      </c>
      <c r="C30">
        <f>form.sheet_report</f>
        <v>1</v>
      </c>
      <c r="E30" t="s">
        <v>90</v>
      </c>
    </row>
    <row r="31" spans="1:6">
      <c r="A31" t="s">
        <v>119</v>
      </c>
      <c r="B31"/>
      <c r="C31">
        <f>form.export_date</f>
        <v/>
      </c>
      <c r="E31" t="s">
        <v>90</v>
      </c>
    </row>
    <row r="32" spans="1:6">
      <c r="A32" t="s">
        <v>120</v>
      </c>
      <c r="B32"/>
      <c r="C32">
        <f>form.export_time</f>
        <v/>
      </c>
      <c r="E32" t="s">
        <v>90</v>
      </c>
    </row>
    <row r="33" spans="1:6">
      <c r="A33" t="s">
        <v>121</v>
      </c>
      <c r="B33" t="s">
        <v>1087</v>
      </c>
      <c r="C33" t="str">
        <f>form.export_lock</f>
        <v>0 </v>
      </c>
      <c r="E33" t="s">
        <v>90</v>
      </c>
    </row>
    <row r="34" spans="1:6">
      <c r="A34" t="s">
        <v>122</v>
      </c>
      <c r="B34" t="s">
        <v>1087</v>
      </c>
      <c r="C34" t="str">
        <f>form.manual_report</f>
        <v>0 </v>
      </c>
      <c r="E34" t="s">
        <v>90</v>
      </c>
    </row>
    <row r="35" spans="1:6">
      <c r="A35" t="s">
        <v>123</v>
      </c>
      <c r="B35">
        <v>1</v>
      </c>
      <c r="C35">
        <f>form.xml_report</f>
        <v>1</v>
      </c>
      <c r="E35" t="s">
        <v>90</v>
      </c>
    </row>
    <row r="36" spans="1:6">
      <c r="A36" t="s">
        <v>124</v>
      </c>
      <c r="B36">
        <v>1</v>
      </c>
      <c r="C36">
        <f>form.xml_error</f>
        <v>1</v>
      </c>
      <c r="E36" t="s">
        <v>90</v>
      </c>
    </row>
    <row r="37" spans="1:6">
      <c r="A37" t="s">
        <v>125</v>
      </c>
      <c r="B37" t="s">
        <v>1087</v>
      </c>
      <c r="C37" t="str">
        <f>form.xml_transfer</f>
        <v>0 </v>
      </c>
      <c r="E37" t="s">
        <v>90</v>
      </c>
    </row>
    <row r="38" spans="1:6">
      <c r="A38" t="s">
        <v>126</v>
      </c>
      <c r="B38"/>
      <c r="C38">
        <f>form.xml_transfer_timestamp</f>
        <v/>
      </c>
      <c r="E38" t="s">
        <v>90</v>
      </c>
    </row>
    <row r="39" spans="1:6">
      <c r="A39" t="s">
        <v>127</v>
      </c>
      <c r="B39"/>
      <c r="C39">
        <f>form.xml_syslog</f>
        <v/>
      </c>
      <c r="E39" t="s">
        <v>90</v>
      </c>
    </row>
    <row r="40" spans="1:6">
      <c r="A40" t="s">
        <v>128</v>
      </c>
      <c r="B40"/>
      <c r="C40">
        <f>form.syslog</f>
        <v/>
      </c>
      <c r="E40" t="s">
        <v>90</v>
      </c>
    </row>
    <row r="41" spans="1:6">
      <c r="A41" t="s">
        <v>129</v>
      </c>
      <c r="B41" t="s">
        <v>1087</v>
      </c>
      <c r="C41" t="str">
        <f>form.archive</f>
        <v>0 </v>
      </c>
      <c r="E41" t="s">
        <v>90</v>
      </c>
    </row>
    <row r="42" spans="1:6">
      <c r="A42" t="s">
        <v>130</v>
      </c>
      <c r="B42" t="s">
        <v>1076</v>
      </c>
      <c r="C42" t="str">
        <f>form._employer_create.uuid</f>
        <v>46d229b0-33af-06a1-91ff-2267bca9ae56</v>
      </c>
      <c r="E42" t="s">
        <v>90</v>
      </c>
    </row>
    <row r="43" spans="1:6">
      <c r="A43" t="s">
        <v>131</v>
      </c>
      <c r="B43" t="s">
        <v>1088</v>
      </c>
      <c r="C43" t="str">
        <f>form._employer_create.email</f>
        <v>admin@localhost</v>
      </c>
      <c r="E43" t="s">
        <v>90</v>
      </c>
    </row>
    <row r="44" spans="1:6">
      <c r="A44" t="s">
        <v>132</v>
      </c>
      <c r="B44"/>
      <c r="C44" t="str">
        <f>form._employer_create.name</f>
        <v/>
      </c>
      <c r="E44" t="s">
        <v>90</v>
      </c>
    </row>
    <row r="45" spans="1:6">
      <c r="A45" t="s">
        <v>133</v>
      </c>
      <c r="B45"/>
      <c r="C45" t="str">
        <f>form._employer_create.company</f>
        <v/>
      </c>
      <c r="E45" t="s">
        <v>90</v>
      </c>
    </row>
    <row r="46" spans="1:6">
      <c r="A46" t="s">
        <v>134</v>
      </c>
      <c r="B46"/>
      <c r="C46" t="str">
        <f>form._employer_create.creator</f>
        <v/>
      </c>
      <c r="E46" t="s">
        <v>90</v>
      </c>
    </row>
    <row r="47" spans="1:6">
      <c r="A47" t="s">
        <v>135</v>
      </c>
      <c r="B47"/>
      <c r="C47" t="str">
        <f>form._employer_create.creator_ip</f>
        <v/>
      </c>
      <c r="E47" t="s">
        <v>90</v>
      </c>
    </row>
    <row r="48" spans="1:6">
      <c r="A48" t="s">
        <v>136</v>
      </c>
      <c r="B48" t="s">
        <v>1089</v>
      </c>
      <c r="C48" t="str">
        <f>form._employer_create.signature_upload</f>
        <v>e3f448c4-2096-6fc2-751c-b988fa6d6b7e</v>
      </c>
      <c r="E48" t="s">
        <v>90</v>
      </c>
    </row>
    <row r="49" spans="1:6">
      <c r="A49" t="s">
        <v>137</v>
      </c>
      <c r="B49" t="s">
        <v>1090</v>
      </c>
      <c r="C49" t="str">
        <f>form._employer_create.signature_url</f>
        <v>https://inspektor.insteam.fi/devcdnupload/d5e4056e-b1c7-9cd0-6c7f-a77ddeafda0e.png</v>
      </c>
      <c r="E49" t="s">
        <v>90</v>
      </c>
    </row>
    <row r="50" spans="1:6">
      <c r="A50" t="s">
        <v>138</v>
      </c>
      <c r="B50">
        <v>1</v>
      </c>
      <c r="C50">
        <f>form._employer_create.enabled</f>
        <v>1</v>
      </c>
      <c r="E50" t="s">
        <v>90</v>
      </c>
    </row>
    <row r="51" spans="1:6">
      <c r="A51" t="s">
        <v>139</v>
      </c>
      <c r="B51">
        <v>1</v>
      </c>
      <c r="C51">
        <f>form._employer_create.admin</f>
        <v>1</v>
      </c>
      <c r="E51" t="s">
        <v>90</v>
      </c>
    </row>
    <row r="52" spans="1:6">
      <c r="A52" t="s">
        <v>140</v>
      </c>
      <c r="B52">
        <v>1</v>
      </c>
      <c r="C52">
        <f>form._employer_create.company_admin</f>
        <v>1</v>
      </c>
      <c r="E52" t="s">
        <v>90</v>
      </c>
    </row>
    <row r="53" spans="1:6">
      <c r="A53" t="s">
        <v>141</v>
      </c>
      <c r="B53" t="s">
        <v>1091</v>
      </c>
      <c r="C53" t="str">
        <f>form._employer_create.StartTime</f>
        <v>2025-01-14 22:12:40</v>
      </c>
      <c r="E53" t="s">
        <v>90</v>
      </c>
    </row>
    <row r="54" spans="1:6">
      <c r="A54" t="s">
        <v>142</v>
      </c>
      <c r="B54" t="s">
        <v>1092</v>
      </c>
      <c r="C54" t="str">
        <f>form._employer_create.UpdateTime</f>
        <v>2025-02-21 04:34:52</v>
      </c>
      <c r="E54" t="s">
        <v>90</v>
      </c>
    </row>
    <row r="55" spans="1:6">
      <c r="A55" t="s">
        <v>143</v>
      </c>
      <c r="B55" t="s">
        <v>1093</v>
      </c>
      <c r="C55" t="str">
        <f>form._employer_create.LastLogin</f>
        <v>0000-00-00 00:00:00 </v>
      </c>
      <c r="E55" t="s">
        <v>90</v>
      </c>
    </row>
    <row r="56" spans="1:6">
      <c r="A56" t="s">
        <v>144</v>
      </c>
      <c r="B56"/>
      <c r="C56" t="str">
        <f>form._employer_create.datasource</f>
        <v/>
      </c>
      <c r="E56" t="s">
        <v>90</v>
      </c>
    </row>
    <row r="57" spans="1:6">
      <c r="A57" t="s">
        <v>145</v>
      </c>
      <c r="B57"/>
      <c r="C57" t="str">
        <f>form._employer_create.finuid</f>
        <v/>
      </c>
      <c r="E57" t="s">
        <v>90</v>
      </c>
    </row>
    <row r="58" spans="1:6">
      <c r="A58" t="s">
        <v>146</v>
      </c>
      <c r="B58" t="s">
        <v>1087</v>
      </c>
      <c r="C58" t="str">
        <f>form._employer_create.developer</f>
        <v>0 </v>
      </c>
      <c r="E58" t="s">
        <v>90</v>
      </c>
    </row>
    <row r="59" spans="1:6">
      <c r="A59" t="s">
        <v>147</v>
      </c>
      <c r="B59" t="s">
        <v>1087</v>
      </c>
      <c r="C59" t="str">
        <f>form._employer_create.x509_login</f>
        <v>0 </v>
      </c>
      <c r="E59" t="s">
        <v>90</v>
      </c>
    </row>
    <row r="60" spans="1:6">
      <c r="A60" t="s">
        <v>148</v>
      </c>
      <c r="B60"/>
      <c r="C60" t="str">
        <f>form._employer_create.city</f>
        <v/>
      </c>
      <c r="E60" t="s">
        <v>90</v>
      </c>
    </row>
    <row r="61" spans="1:6">
      <c r="A61" t="s">
        <v>149</v>
      </c>
      <c r="B61"/>
      <c r="C61" t="str">
        <f>form._employer_create.jobtitle</f>
        <v/>
      </c>
      <c r="E61" t="s">
        <v>90</v>
      </c>
    </row>
    <row r="62" spans="1:6">
      <c r="A62" t="s">
        <v>150</v>
      </c>
      <c r="B62"/>
      <c r="C62" t="str">
        <f>form._employer_create.phonenumber</f>
        <v/>
      </c>
      <c r="E62" t="s">
        <v>90</v>
      </c>
    </row>
    <row r="63" spans="1:6">
      <c r="A63" t="s">
        <v>151</v>
      </c>
      <c r="B63"/>
      <c r="C63" t="str">
        <f>form._employer_create.street</f>
        <v/>
      </c>
      <c r="E63" t="s">
        <v>90</v>
      </c>
    </row>
    <row r="64" spans="1:6">
      <c r="A64" t="s">
        <v>152</v>
      </c>
      <c r="B64"/>
      <c r="C64" t="str">
        <f>form._employer_create.zip_code</f>
        <v/>
      </c>
      <c r="E64" t="s">
        <v>90</v>
      </c>
    </row>
    <row r="65" spans="1:6">
      <c r="A65" t="s">
        <v>153</v>
      </c>
      <c r="B65"/>
      <c r="C65" t="str">
        <f>form._employer_create.pressure_meter_number</f>
        <v/>
      </c>
      <c r="E65" t="s">
        <v>90</v>
      </c>
    </row>
    <row r="66" spans="1:6">
      <c r="A66" t="s">
        <v>154</v>
      </c>
      <c r="B66"/>
      <c r="C66" t="str">
        <f>form._employer_create.pressure_sensor_number</f>
        <v/>
      </c>
      <c r="E66" t="s">
        <v>90</v>
      </c>
    </row>
    <row r="67" spans="1:6">
      <c r="A67" t="s">
        <v>155</v>
      </c>
      <c r="B67" t="s">
        <v>1079</v>
      </c>
      <c r="C67" t="str">
        <f>form._employer_create.lang</f>
        <v>fi</v>
      </c>
      <c r="E67" t="s">
        <v>90</v>
      </c>
    </row>
    <row r="68" spans="1:6">
      <c r="A68" t="s">
        <v>156</v>
      </c>
      <c r="C68">
        <f>form._employer_create.</f>
        <v>0</v>
      </c>
      <c r="E68" t="s">
        <v>90</v>
      </c>
    </row>
    <row r="69" spans="1:6">
      <c r="A69" t="s">
        <v>157</v>
      </c>
      <c r="C69">
        <f>form._employer_create._signature.uuid</f>
        <v>0</v>
      </c>
      <c r="E69" t="s">
        <v>90</v>
      </c>
    </row>
    <row r="70" spans="1:6">
      <c r="A70" t="s">
        <v>158</v>
      </c>
      <c r="C70">
        <f>form._employer_create._signature.aindex</f>
        <v>0</v>
      </c>
      <c r="E70" t="s">
        <v>90</v>
      </c>
    </row>
    <row r="71" spans="1:6">
      <c r="A71" t="s">
        <v>159</v>
      </c>
      <c r="C71">
        <f>form._employer_create._signature.ref</f>
        <v>0</v>
      </c>
      <c r="E71" t="s">
        <v>90</v>
      </c>
    </row>
    <row r="72" spans="1:6">
      <c r="A72" t="s">
        <v>160</v>
      </c>
      <c r="C72">
        <f>form._employer_create._signature.uploader</f>
        <v>0</v>
      </c>
      <c r="E72" t="s">
        <v>90</v>
      </c>
    </row>
    <row r="73" spans="1:6">
      <c r="A73" t="s">
        <v>161</v>
      </c>
      <c r="C73">
        <f>form._employer_create._signature.content</f>
        <v>0</v>
      </c>
      <c r="E73" t="s">
        <v>90</v>
      </c>
    </row>
    <row r="74" spans="1:6">
      <c r="A74" t="s">
        <v>162</v>
      </c>
      <c r="C74">
        <f>form._employer_create._signature.title</f>
        <v>0</v>
      </c>
      <c r="E74" t="s">
        <v>90</v>
      </c>
    </row>
    <row r="75" spans="1:6">
      <c r="A75" t="s">
        <v>163</v>
      </c>
      <c r="C75">
        <f>form._employer_create._signature.description</f>
        <v>0</v>
      </c>
      <c r="E75" t="s">
        <v>90</v>
      </c>
    </row>
    <row r="76" spans="1:6">
      <c r="A76" t="s">
        <v>164</v>
      </c>
      <c r="C76">
        <f>form._employer_create._signature.StartTime</f>
        <v>0</v>
      </c>
      <c r="E76" t="s">
        <v>90</v>
      </c>
    </row>
    <row r="77" spans="1:6">
      <c r="A77" t="s">
        <v>165</v>
      </c>
      <c r="C77">
        <f>form._employer_create._signature.hash</f>
        <v>0</v>
      </c>
      <c r="E77" t="s">
        <v>90</v>
      </c>
    </row>
    <row r="78" spans="1:6">
      <c r="A78" t="s">
        <v>166</v>
      </c>
      <c r="C78">
        <f>form._employer_create._signature.filename</f>
        <v>0</v>
      </c>
      <c r="E78" t="s">
        <v>90</v>
      </c>
    </row>
    <row r="79" spans="1:6">
      <c r="A79" t="s">
        <v>167</v>
      </c>
      <c r="C79">
        <f>form._employer_create._signature.url</f>
        <v>0</v>
      </c>
      <c r="E79" t="s">
        <v>90</v>
      </c>
    </row>
    <row r="80" spans="1:6">
      <c r="A80" t="s">
        <v>168</v>
      </c>
      <c r="C80">
        <f>form._employer_create._signature.type</f>
        <v>0</v>
      </c>
      <c r="E80" t="s">
        <v>90</v>
      </c>
    </row>
    <row r="81" spans="1:6">
      <c r="A81" t="s">
        <v>169</v>
      </c>
      <c r="C81">
        <f>form._employer_create._signature.ext</f>
        <v>0</v>
      </c>
      <c r="E81" t="s">
        <v>90</v>
      </c>
    </row>
    <row r="82" spans="1:6">
      <c r="A82" t="s">
        <v>170</v>
      </c>
      <c r="C82">
        <f>form._employer_create._signature.size</f>
        <v>0</v>
      </c>
      <c r="E82" t="s">
        <v>90</v>
      </c>
    </row>
    <row r="83" spans="1:6">
      <c r="A83" t="s">
        <v>171</v>
      </c>
      <c r="C83">
        <f>form._employer_create._signature.version</f>
        <v>0</v>
      </c>
      <c r="E83" t="s">
        <v>90</v>
      </c>
    </row>
    <row r="84" spans="1:6">
      <c r="A84" t="s">
        <v>172</v>
      </c>
      <c r="C84">
        <f>form._employer_create._signature.local_path</f>
        <v>0</v>
      </c>
      <c r="E84" t="s">
        <v>90</v>
      </c>
    </row>
    <row r="85" spans="1:6">
      <c r="A85" t="s">
        <v>173</v>
      </c>
      <c r="C85">
        <f>form._employer_create._signature.protected</f>
        <v>0</v>
      </c>
      <c r="E85" t="s">
        <v>90</v>
      </c>
    </row>
    <row r="86" spans="1:6">
      <c r="A86" t="s">
        <v>174</v>
      </c>
      <c r="B86" t="s">
        <v>1076</v>
      </c>
      <c r="C86" t="str">
        <f>form._employer_update.uuid</f>
        <v>46d229b0-33af-06a1-91ff-2267bca9ae56</v>
      </c>
      <c r="E86" t="s">
        <v>90</v>
      </c>
    </row>
    <row r="87" spans="1:6">
      <c r="A87" t="s">
        <v>175</v>
      </c>
      <c r="B87" t="s">
        <v>1088</v>
      </c>
      <c r="C87" t="str">
        <f>form._employer_update.email</f>
        <v>admin@localhost</v>
      </c>
      <c r="E87" t="s">
        <v>90</v>
      </c>
    </row>
    <row r="88" spans="1:6">
      <c r="A88" t="s">
        <v>176</v>
      </c>
      <c r="B88"/>
      <c r="C88" t="str">
        <f>form._employer_update.name</f>
        <v/>
      </c>
      <c r="E88" t="s">
        <v>90</v>
      </c>
    </row>
    <row r="89" spans="1:6">
      <c r="A89" t="s">
        <v>177</v>
      </c>
      <c r="B89"/>
      <c r="C89" t="str">
        <f>form._employer_update.company</f>
        <v/>
      </c>
      <c r="E89" t="s">
        <v>90</v>
      </c>
    </row>
    <row r="90" spans="1:6">
      <c r="A90" t="s">
        <v>178</v>
      </c>
      <c r="B90"/>
      <c r="C90" t="str">
        <f>form._employer_update.creator</f>
        <v/>
      </c>
      <c r="E90" t="s">
        <v>90</v>
      </c>
    </row>
    <row r="91" spans="1:6">
      <c r="A91" t="s">
        <v>179</v>
      </c>
      <c r="B91"/>
      <c r="C91" t="str">
        <f>form._employer_update.creator_ip</f>
        <v/>
      </c>
      <c r="E91" t="s">
        <v>90</v>
      </c>
    </row>
    <row r="92" spans="1:6">
      <c r="A92" t="s">
        <v>180</v>
      </c>
      <c r="B92" t="s">
        <v>1089</v>
      </c>
      <c r="C92" t="str">
        <f>form._employer_update.signature_upload</f>
        <v>e3f448c4-2096-6fc2-751c-b988fa6d6b7e</v>
      </c>
      <c r="E92" t="s">
        <v>90</v>
      </c>
    </row>
    <row r="93" spans="1:6">
      <c r="A93" t="s">
        <v>181</v>
      </c>
      <c r="B93" t="s">
        <v>1090</v>
      </c>
      <c r="C93" t="str">
        <f>form._employer_update.signature_url</f>
        <v>https://inspektor.insteam.fi/devcdnupload/d5e4056e-b1c7-9cd0-6c7f-a77ddeafda0e.png</v>
      </c>
      <c r="E93" t="s">
        <v>90</v>
      </c>
    </row>
    <row r="94" spans="1:6">
      <c r="A94" t="s">
        <v>182</v>
      </c>
      <c r="B94">
        <v>1</v>
      </c>
      <c r="C94">
        <f>form._employer_update.enabled</f>
        <v>1</v>
      </c>
      <c r="E94" t="s">
        <v>90</v>
      </c>
    </row>
    <row r="95" spans="1:6">
      <c r="A95" t="s">
        <v>183</v>
      </c>
      <c r="B95">
        <v>1</v>
      </c>
      <c r="C95">
        <f>form._employer_update.admin</f>
        <v>1</v>
      </c>
      <c r="E95" t="s">
        <v>90</v>
      </c>
    </row>
    <row r="96" spans="1:6">
      <c r="A96" t="s">
        <v>184</v>
      </c>
      <c r="B96">
        <v>1</v>
      </c>
      <c r="C96">
        <f>form._employer_update.company_admin</f>
        <v>1</v>
      </c>
      <c r="E96" t="s">
        <v>90</v>
      </c>
    </row>
    <row r="97" spans="1:6">
      <c r="A97" t="s">
        <v>185</v>
      </c>
      <c r="B97" t="s">
        <v>1091</v>
      </c>
      <c r="C97" t="str">
        <f>form._employer_update.StartTime</f>
        <v>2025-01-14 22:12:40</v>
      </c>
      <c r="E97" t="s">
        <v>90</v>
      </c>
    </row>
    <row r="98" spans="1:6">
      <c r="A98" t="s">
        <v>186</v>
      </c>
      <c r="B98" t="s">
        <v>1092</v>
      </c>
      <c r="C98" t="str">
        <f>form._employer_update.UpdateTime</f>
        <v>2025-02-21 04:34:52</v>
      </c>
      <c r="E98" t="s">
        <v>90</v>
      </c>
    </row>
    <row r="99" spans="1:6">
      <c r="A99" t="s">
        <v>187</v>
      </c>
      <c r="B99" t="s">
        <v>1093</v>
      </c>
      <c r="C99" t="str">
        <f>form._employer_update.LastLogin</f>
        <v>0000-00-00 00:00:00 </v>
      </c>
      <c r="E99" t="s">
        <v>90</v>
      </c>
    </row>
    <row r="100" spans="1:6">
      <c r="A100" t="s">
        <v>188</v>
      </c>
      <c r="B100"/>
      <c r="C100" t="str">
        <f>form._employer_update.datasource</f>
        <v/>
      </c>
      <c r="E100" t="s">
        <v>90</v>
      </c>
    </row>
    <row r="101" spans="1:6">
      <c r="A101" t="s">
        <v>189</v>
      </c>
      <c r="B101"/>
      <c r="C101" t="str">
        <f>form._employer_update.finuid</f>
        <v/>
      </c>
      <c r="E101" t="s">
        <v>90</v>
      </c>
    </row>
    <row r="102" spans="1:6">
      <c r="A102" t="s">
        <v>190</v>
      </c>
      <c r="B102" t="s">
        <v>1087</v>
      </c>
      <c r="C102" t="str">
        <f>form._employer_update.developer</f>
        <v>0 </v>
      </c>
      <c r="E102" t="s">
        <v>90</v>
      </c>
    </row>
    <row r="103" spans="1:6">
      <c r="A103" t="s">
        <v>191</v>
      </c>
      <c r="B103" t="s">
        <v>1087</v>
      </c>
      <c r="C103" t="str">
        <f>form._employer_update.x509_login</f>
        <v>0 </v>
      </c>
      <c r="E103" t="s">
        <v>90</v>
      </c>
    </row>
    <row r="104" spans="1:6">
      <c r="A104" t="s">
        <v>192</v>
      </c>
      <c r="B104"/>
      <c r="C104" t="str">
        <f>form._employer_update.city</f>
        <v/>
      </c>
      <c r="E104" t="s">
        <v>90</v>
      </c>
    </row>
    <row r="105" spans="1:6">
      <c r="A105" t="s">
        <v>193</v>
      </c>
      <c r="B105"/>
      <c r="C105" t="str">
        <f>form._employer_update.jobtitle</f>
        <v/>
      </c>
      <c r="E105" t="s">
        <v>90</v>
      </c>
    </row>
    <row r="106" spans="1:6">
      <c r="A106" t="s">
        <v>194</v>
      </c>
      <c r="B106"/>
      <c r="C106" t="str">
        <f>form._employer_update.phonenumber</f>
        <v/>
      </c>
      <c r="E106" t="s">
        <v>90</v>
      </c>
    </row>
    <row r="107" spans="1:6">
      <c r="A107" t="s">
        <v>195</v>
      </c>
      <c r="B107"/>
      <c r="C107" t="str">
        <f>form._employer_update.street</f>
        <v/>
      </c>
      <c r="E107" t="s">
        <v>90</v>
      </c>
    </row>
    <row r="108" spans="1:6">
      <c r="A108" t="s">
        <v>196</v>
      </c>
      <c r="B108"/>
      <c r="C108" t="str">
        <f>form._employer_update.zip_code</f>
        <v/>
      </c>
      <c r="E108" t="s">
        <v>90</v>
      </c>
    </row>
    <row r="109" spans="1:6">
      <c r="A109" t="s">
        <v>197</v>
      </c>
      <c r="B109"/>
      <c r="C109" t="str">
        <f>form._employer_update.pressure_meter_number</f>
        <v/>
      </c>
      <c r="E109" t="s">
        <v>90</v>
      </c>
    </row>
    <row r="110" spans="1:6">
      <c r="A110" t="s">
        <v>198</v>
      </c>
      <c r="B110"/>
      <c r="C110" t="str">
        <f>form._employer_update.pressure_sensor_number</f>
        <v/>
      </c>
      <c r="E110" t="s">
        <v>90</v>
      </c>
    </row>
    <row r="111" spans="1:6">
      <c r="A111" t="s">
        <v>199</v>
      </c>
      <c r="B111" t="s">
        <v>1079</v>
      </c>
      <c r="C111" t="str">
        <f>form._employer_update.lang</f>
        <v>fi</v>
      </c>
      <c r="E111" t="s">
        <v>90</v>
      </c>
    </row>
    <row r="112" spans="1:6">
      <c r="A112" t="s">
        <v>200</v>
      </c>
      <c r="C112">
        <f>form._employer_update.</f>
        <v>0</v>
      </c>
      <c r="E112" t="s">
        <v>90</v>
      </c>
    </row>
    <row r="113" spans="1:6">
      <c r="A113" t="s">
        <v>201</v>
      </c>
      <c r="C113">
        <f>form._employer_update._signature.uuid</f>
        <v>0</v>
      </c>
      <c r="E113" t="s">
        <v>90</v>
      </c>
    </row>
    <row r="114" spans="1:6">
      <c r="A114" t="s">
        <v>202</v>
      </c>
      <c r="C114">
        <f>form._employer_update._signature.aindex</f>
        <v>0</v>
      </c>
      <c r="E114" t="s">
        <v>90</v>
      </c>
    </row>
    <row r="115" spans="1:6">
      <c r="A115" t="s">
        <v>203</v>
      </c>
      <c r="C115">
        <f>form._employer_update._signature.ref</f>
        <v>0</v>
      </c>
      <c r="E115" t="s">
        <v>90</v>
      </c>
    </row>
    <row r="116" spans="1:6">
      <c r="A116" t="s">
        <v>204</v>
      </c>
      <c r="C116">
        <f>form._employer_update._signature.uploader</f>
        <v>0</v>
      </c>
      <c r="E116" t="s">
        <v>90</v>
      </c>
    </row>
    <row r="117" spans="1:6">
      <c r="A117" t="s">
        <v>205</v>
      </c>
      <c r="C117">
        <f>form._employer_update._signature.content</f>
        <v>0</v>
      </c>
      <c r="E117" t="s">
        <v>90</v>
      </c>
    </row>
    <row r="118" spans="1:6">
      <c r="A118" t="s">
        <v>206</v>
      </c>
      <c r="C118">
        <f>form._employer_update._signature.title</f>
        <v>0</v>
      </c>
      <c r="E118" t="s">
        <v>90</v>
      </c>
    </row>
    <row r="119" spans="1:6">
      <c r="A119" t="s">
        <v>207</v>
      </c>
      <c r="C119">
        <f>form._employer_update._signature.description</f>
        <v>0</v>
      </c>
      <c r="E119" t="s">
        <v>90</v>
      </c>
    </row>
    <row r="120" spans="1:6">
      <c r="A120" t="s">
        <v>208</v>
      </c>
      <c r="C120">
        <f>form._employer_update._signature.StartTime</f>
        <v>0</v>
      </c>
      <c r="E120" t="s">
        <v>90</v>
      </c>
    </row>
    <row r="121" spans="1:6">
      <c r="A121" t="s">
        <v>209</v>
      </c>
      <c r="C121">
        <f>form._employer_update._signature.hash</f>
        <v>0</v>
      </c>
      <c r="E121" t="s">
        <v>90</v>
      </c>
    </row>
    <row r="122" spans="1:6">
      <c r="A122" t="s">
        <v>210</v>
      </c>
      <c r="C122">
        <f>form._employer_update._signature.filename</f>
        <v>0</v>
      </c>
      <c r="E122" t="s">
        <v>90</v>
      </c>
    </row>
    <row r="123" spans="1:6">
      <c r="A123" t="s">
        <v>211</v>
      </c>
      <c r="C123">
        <f>form._employer_update._signature.url</f>
        <v>0</v>
      </c>
      <c r="E123" t="s">
        <v>90</v>
      </c>
    </row>
    <row r="124" spans="1:6">
      <c r="A124" t="s">
        <v>212</v>
      </c>
      <c r="C124">
        <f>form._employer_update._signature.type</f>
        <v>0</v>
      </c>
      <c r="E124" t="s">
        <v>90</v>
      </c>
    </row>
    <row r="125" spans="1:6">
      <c r="A125" t="s">
        <v>213</v>
      </c>
      <c r="C125">
        <f>form._employer_update._signature.ext</f>
        <v>0</v>
      </c>
      <c r="E125" t="s">
        <v>90</v>
      </c>
    </row>
    <row r="126" spans="1:6">
      <c r="A126" t="s">
        <v>214</v>
      </c>
      <c r="C126">
        <f>form._employer_update._signature.size</f>
        <v>0</v>
      </c>
      <c r="E126" t="s">
        <v>90</v>
      </c>
    </row>
    <row r="127" spans="1:6">
      <c r="A127" t="s">
        <v>215</v>
      </c>
      <c r="C127">
        <f>form._employer_update._signature.version</f>
        <v>0</v>
      </c>
      <c r="E127" t="s">
        <v>90</v>
      </c>
    </row>
    <row r="128" spans="1:6">
      <c r="A128" t="s">
        <v>216</v>
      </c>
      <c r="C128">
        <f>form._employer_update._signature.local_path</f>
        <v>0</v>
      </c>
      <c r="E128" t="s">
        <v>90</v>
      </c>
    </row>
    <row r="129" spans="1:6">
      <c r="A129" t="s">
        <v>217</v>
      </c>
      <c r="C129">
        <f>form._employer_update._signature.protected</f>
        <v>0</v>
      </c>
      <c r="E129" t="s">
        <v>90</v>
      </c>
    </row>
    <row r="130" spans="1:6">
      <c r="A130" t="s">
        <v>218</v>
      </c>
      <c r="B130" t="s">
        <v>1075</v>
      </c>
      <c r="C130" t="str">
        <f>device.uuid</f>
        <v>f0ce0095-bdfb-45d1-a138-b7e30bb84bbd</v>
      </c>
      <c r="E130" t="s">
        <v>219</v>
      </c>
    </row>
    <row r="131" spans="1:6">
      <c r="A131" t="s">
        <v>220</v>
      </c>
      <c r="B131">
        <v>35098</v>
      </c>
      <c r="C131">
        <f>device.aindex</f>
        <v>35098</v>
      </c>
      <c r="E131" t="s">
        <v>219</v>
      </c>
    </row>
    <row r="132" spans="1:6">
      <c r="A132" t="s">
        <v>221</v>
      </c>
      <c r="B132" t="s">
        <v>1096</v>
      </c>
      <c r="C132" t="str">
        <f>device.reg</f>
        <v>A-600438</v>
      </c>
      <c r="E132" t="s">
        <v>219</v>
      </c>
    </row>
    <row r="133" spans="1:6">
      <c r="A133" t="s">
        <v>222</v>
      </c>
      <c r="B133" t="s">
        <v>1097</v>
      </c>
      <c r="C133" t="str">
        <f>device.reg_prev</f>
        <v>K-8989</v>
      </c>
      <c r="E133" t="s">
        <v>219</v>
      </c>
    </row>
    <row r="134" spans="1:6">
      <c r="A134" t="s">
        <v>223</v>
      </c>
      <c r="B134" t="s">
        <v>1087</v>
      </c>
      <c r="C134" t="str">
        <f>device.reg_unavailable</f>
        <v>0 </v>
      </c>
      <c r="E134" t="s">
        <v>219</v>
      </c>
    </row>
    <row r="135" spans="1:6">
      <c r="A135" t="s">
        <v>224</v>
      </c>
      <c r="B135" t="s">
        <v>1098</v>
      </c>
      <c r="C135" t="str">
        <f>device.editor</f>
        <v>12178278-346e-4b67-901a-89edb81e4bc5</v>
      </c>
      <c r="E135" t="s">
        <v>219</v>
      </c>
    </row>
    <row r="136" spans="1:6">
      <c r="A136" t="s">
        <v>225</v>
      </c>
      <c r="B136" t="s">
        <v>1098</v>
      </c>
      <c r="C136" t="str">
        <f>device.inspector</f>
        <v>12178278-346e-4b67-901a-89edb81e4bc5</v>
      </c>
      <c r="E136" t="s">
        <v>219</v>
      </c>
    </row>
    <row r="137" spans="1:6">
      <c r="A137" t="s">
        <v>226</v>
      </c>
      <c r="B137" t="s">
        <v>1099</v>
      </c>
      <c r="C137" t="str">
        <f>device.title</f>
        <v>Tukes Testi 1</v>
      </c>
      <c r="E137" t="s">
        <v>219</v>
      </c>
    </row>
    <row r="138" spans="1:6">
      <c r="A138" t="s">
        <v>227</v>
      </c>
      <c r="B138"/>
      <c r="C138" t="str">
        <f>device.notes</f>
        <v/>
      </c>
      <c r="E138" t="s">
        <v>219</v>
      </c>
    </row>
    <row r="139" spans="1:6">
      <c r="A139" t="s">
        <v>228</v>
      </c>
      <c r="B139" t="s">
        <v>1100</v>
      </c>
      <c r="C139" t="str">
        <f>device.EditDate</f>
        <v>2024-12-17</v>
      </c>
      <c r="E139" t="s">
        <v>219</v>
      </c>
    </row>
    <row r="140" spans="1:6">
      <c r="A140" t="s">
        <v>229</v>
      </c>
      <c r="B140">
        <v>33</v>
      </c>
      <c r="C140">
        <f>device.version</f>
        <v>33</v>
      </c>
      <c r="E140" t="s">
        <v>219</v>
      </c>
    </row>
    <row r="141" spans="1:6">
      <c r="A141" t="s">
        <v>230</v>
      </c>
      <c r="B141" t="s">
        <v>1101</v>
      </c>
      <c r="C141" t="str">
        <f>device.certificate_latest_int</f>
        <v>XX03826</v>
      </c>
      <c r="E141" t="s">
        <v>219</v>
      </c>
    </row>
    <row r="142" spans="1:6">
      <c r="A142" t="s">
        <v>231</v>
      </c>
      <c r="B142">
        <v>1</v>
      </c>
      <c r="C142">
        <f>device.next_usage_inspection</f>
        <v>1</v>
      </c>
      <c r="E142" t="s">
        <v>219</v>
      </c>
    </row>
    <row r="143" spans="1:6">
      <c r="A143" t="s">
        <v>232</v>
      </c>
      <c r="B143" t="s">
        <v>1087</v>
      </c>
      <c r="C143" t="str">
        <f>device.next_inside_inspection</f>
        <v>0 </v>
      </c>
      <c r="E143" t="s">
        <v>219</v>
      </c>
    </row>
    <row r="144" spans="1:6">
      <c r="A144" t="s">
        <v>233</v>
      </c>
      <c r="B144">
        <v>1</v>
      </c>
      <c r="C144">
        <f>device.next_scheduled_pressure</f>
        <v>1</v>
      </c>
      <c r="E144" t="s">
        <v>219</v>
      </c>
    </row>
    <row r="145" spans="1:6">
      <c r="A145" t="s">
        <v>234</v>
      </c>
      <c r="B145" t="s">
        <v>1087</v>
      </c>
      <c r="C145" t="str">
        <f>device.next_scheduled_inspection</f>
        <v>0 </v>
      </c>
      <c r="E145" t="s">
        <v>219</v>
      </c>
    </row>
    <row r="146" spans="1:6">
      <c r="A146" t="s">
        <v>235</v>
      </c>
      <c r="B146" t="s">
        <v>1087</v>
      </c>
      <c r="C146" t="str">
        <f>device.next_other_inspection</f>
        <v>0 </v>
      </c>
      <c r="E146" t="s">
        <v>219</v>
      </c>
    </row>
    <row r="147" spans="1:6">
      <c r="A147" t="s">
        <v>236</v>
      </c>
      <c r="B147" t="s">
        <v>1087</v>
      </c>
      <c r="C147" t="str">
        <f>device.next_followup</f>
        <v>0 </v>
      </c>
      <c r="E147" t="s">
        <v>219</v>
      </c>
    </row>
    <row r="148" spans="1:6">
      <c r="A148" t="s">
        <v>237</v>
      </c>
      <c r="B148" t="s">
        <v>1087</v>
      </c>
      <c r="C148" t="str">
        <f>device.next_operational_inspection</f>
        <v>0 </v>
      </c>
      <c r="E148" t="s">
        <v>219</v>
      </c>
    </row>
    <row r="149" spans="1:6">
      <c r="A149" t="s">
        <v>238</v>
      </c>
      <c r="B149" t="s">
        <v>1087</v>
      </c>
      <c r="C149" t="str">
        <f>device.next_condition_inspection</f>
        <v>0 </v>
      </c>
      <c r="E149" t="s">
        <v>219</v>
      </c>
    </row>
    <row r="150" spans="1:6">
      <c r="A150" t="s">
        <v>239</v>
      </c>
      <c r="B150" t="s">
        <v>1087</v>
      </c>
      <c r="C150" t="str">
        <f>device.next_seal_inspection</f>
        <v>0 </v>
      </c>
      <c r="E150" t="s">
        <v>219</v>
      </c>
    </row>
    <row r="151" spans="1:6">
      <c r="A151" t="s">
        <v>240</v>
      </c>
      <c r="B151" t="s">
        <v>1102</v>
      </c>
      <c r="C151" t="str">
        <f>device.inspection_date_latest</f>
        <v>2024-09-24</v>
      </c>
      <c r="E151" t="s">
        <v>219</v>
      </c>
    </row>
    <row r="152" spans="1:6">
      <c r="A152" t="s">
        <v>241</v>
      </c>
      <c r="B152" t="s">
        <v>1103</v>
      </c>
      <c r="C152" t="str">
        <f>device.inspection_date_next</f>
        <v>2025-03-13</v>
      </c>
      <c r="E152" t="s">
        <v>219</v>
      </c>
    </row>
    <row r="153" spans="1:6">
      <c r="A153" t="s">
        <v>242</v>
      </c>
      <c r="B153">
        <v>1</v>
      </c>
      <c r="C153">
        <f>device.running_number</f>
        <v>1</v>
      </c>
      <c r="E153" t="s">
        <v>219</v>
      </c>
    </row>
    <row r="154" spans="1:6">
      <c r="A154" t="s">
        <v>243</v>
      </c>
      <c r="B154" t="s">
        <v>1104</v>
      </c>
      <c r="C154" t="str">
        <f>device.running_number_changed</f>
        <v>2024-08-27</v>
      </c>
      <c r="E154" t="s">
        <v>219</v>
      </c>
    </row>
    <row r="155" spans="1:6">
      <c r="A155" t="s">
        <v>244</v>
      </c>
      <c r="B155" t="s">
        <v>1105</v>
      </c>
      <c r="C155" t="str">
        <f>device.running_number_history</f>
        <v>2024-08-27 = 1
</v>
      </c>
      <c r="E155" t="s">
        <v>219</v>
      </c>
    </row>
    <row r="156" spans="1:6">
      <c r="A156" t="s">
        <v>245</v>
      </c>
      <c r="B156" t="s">
        <v>1074</v>
      </c>
      <c r="C156" t="str">
        <f>device.company_owner</f>
        <v>c5dc4139-9bb5-4977-836d-3989421722fb</v>
      </c>
      <c r="E156" t="s">
        <v>219</v>
      </c>
    </row>
    <row r="157" spans="1:6">
      <c r="A157" t="s">
        <v>246</v>
      </c>
      <c r="B157" t="s">
        <v>1074</v>
      </c>
      <c r="C157" t="str">
        <f>device.company_holder</f>
        <v>c5dc4139-9bb5-4977-836d-3989421722fb</v>
      </c>
      <c r="E157" t="s">
        <v>219</v>
      </c>
    </row>
    <row r="158" spans="1:6">
      <c r="A158" t="s">
        <v>247</v>
      </c>
      <c r="B158"/>
      <c r="C158" t="str">
        <f>device.company_manufacturer</f>
        <v/>
      </c>
      <c r="E158" t="s">
        <v>219</v>
      </c>
    </row>
    <row r="159" spans="1:6">
      <c r="A159" t="s">
        <v>248</v>
      </c>
      <c r="B159"/>
      <c r="C159" t="str">
        <f>device.company_importer</f>
        <v/>
      </c>
      <c r="E159" t="s">
        <v>219</v>
      </c>
    </row>
    <row r="160" spans="1:6">
      <c r="A160" t="s">
        <v>249</v>
      </c>
      <c r="B160"/>
      <c r="C160" t="str">
        <f>device.person_contact</f>
        <v/>
      </c>
      <c r="E160" t="s">
        <v>219</v>
      </c>
    </row>
    <row r="161" spans="1:6">
      <c r="A161" t="s">
        <v>250</v>
      </c>
      <c r="B161" t="s">
        <v>1106</v>
      </c>
      <c r="C161" t="str">
        <f>device.person_supervisor</f>
        <v>0cf92dc3-de04-47e2-8d86-405985ce5d88</v>
      </c>
      <c r="E161" t="s">
        <v>219</v>
      </c>
    </row>
    <row r="162" spans="1:6">
      <c r="A162" t="s">
        <v>251</v>
      </c>
      <c r="B162" t="s">
        <v>1107</v>
      </c>
      <c r="C162" t="str">
        <f>device.person_supervisor_alt</f>
        <v>78d78b3e-b610-48b0-a3e4-4c4bd54d2191</v>
      </c>
      <c r="E162" t="s">
        <v>219</v>
      </c>
    </row>
    <row r="163" spans="1:6">
      <c r="A163" t="s">
        <v>252</v>
      </c>
      <c r="B163" t="s">
        <v>1108</v>
      </c>
      <c r="C163" t="str">
        <f>device.inspector_person_name</f>
        <v>Stefan Simonsén</v>
      </c>
      <c r="E163" t="s">
        <v>219</v>
      </c>
    </row>
    <row r="164" spans="1:6">
      <c r="A164" t="s">
        <v>253</v>
      </c>
      <c r="B164"/>
      <c r="C164" t="str">
        <f>device.container_number</f>
        <v/>
      </c>
      <c r="E164" t="s">
        <v>219</v>
      </c>
    </row>
    <row r="165" spans="1:6">
      <c r="A165" t="s">
        <v>254</v>
      </c>
      <c r="B165">
        <v>1800</v>
      </c>
      <c r="C165">
        <f>device.manufacturing_year</f>
        <v>1800</v>
      </c>
      <c r="E165" t="s">
        <v>219</v>
      </c>
    </row>
    <row r="166" spans="1:6">
      <c r="A166" t="s">
        <v>255</v>
      </c>
      <c r="B166" t="s">
        <v>1109</v>
      </c>
      <c r="C166" t="str">
        <f>device.manufacturing_number</f>
        <v>X898989</v>
      </c>
      <c r="E166" t="s">
        <v>219</v>
      </c>
    </row>
    <row r="167" spans="1:6">
      <c r="A167" t="s">
        <v>256</v>
      </c>
      <c r="B167"/>
      <c r="C167" t="str">
        <f>device.manufacturing_standardby</f>
        <v/>
      </c>
      <c r="E167" t="s">
        <v>219</v>
      </c>
    </row>
    <row r="168" spans="1:6">
      <c r="A168" t="s">
        <v>257</v>
      </c>
      <c r="B168" t="s">
        <v>1110</v>
      </c>
      <c r="C168" t="str">
        <f>device.manufacturing_standard</f>
        <v>EN 12952</v>
      </c>
      <c r="E168" t="s">
        <v>219</v>
      </c>
    </row>
    <row r="169" spans="1:6">
      <c r="A169" t="s">
        <v>258</v>
      </c>
      <c r="B169" t="s">
        <v>1111</v>
      </c>
      <c r="C169" t="str">
        <f>device.location_device</f>
        <v>X123</v>
      </c>
      <c r="E169" t="s">
        <v>219</v>
      </c>
    </row>
    <row r="170" spans="1:6">
      <c r="A170" t="s">
        <v>259</v>
      </c>
      <c r="B170" t="s">
        <v>1112</v>
      </c>
      <c r="C170" t="str">
        <f>device.location_description</f>
        <v>Hallissa</v>
      </c>
      <c r="E170" t="s">
        <v>219</v>
      </c>
    </row>
    <row r="171" spans="1:6">
      <c r="A171" t="s">
        <v>260</v>
      </c>
      <c r="B171" t="s">
        <v>1113</v>
      </c>
      <c r="C171" t="str">
        <f>device.location_address</f>
        <v>Paineenkatu 123, 33410 Tampere</v>
      </c>
      <c r="E171" t="s">
        <v>219</v>
      </c>
    </row>
    <row r="172" spans="1:6">
      <c r="A172" t="s">
        <v>261</v>
      </c>
      <c r="B172" t="s">
        <v>1114</v>
      </c>
      <c r="C172" t="str">
        <f>device.location_city</f>
        <v>Tampere</v>
      </c>
      <c r="E172" t="s">
        <v>219</v>
      </c>
    </row>
    <row r="173" spans="1:6">
      <c r="A173" t="s">
        <v>262</v>
      </c>
      <c r="B173" t="s">
        <v>1087</v>
      </c>
      <c r="C173" t="str">
        <f>device.category_code</f>
        <v>0 </v>
      </c>
      <c r="E173" t="s">
        <v>219</v>
      </c>
    </row>
    <row r="174" spans="1:6">
      <c r="A174" t="s">
        <v>263</v>
      </c>
      <c r="B174" t="s">
        <v>1115</v>
      </c>
      <c r="C174" t="str">
        <f>device.category_description</f>
        <v>Kattila</v>
      </c>
      <c r="E174" t="s">
        <v>219</v>
      </c>
    </row>
    <row r="175" spans="1:6">
      <c r="A175" t="s">
        <v>264</v>
      </c>
      <c r="B175">
        <v>11</v>
      </c>
      <c r="C175">
        <f>device.subcategory_code</f>
        <v>11</v>
      </c>
      <c r="E175" t="s">
        <v>219</v>
      </c>
    </row>
    <row r="176" spans="1:6">
      <c r="A176" t="s">
        <v>265</v>
      </c>
      <c r="B176" t="s">
        <v>1116</v>
      </c>
      <c r="C176" t="str">
        <f>device.subcategory_description</f>
        <v>Höyrykattila</v>
      </c>
      <c r="E176" t="s">
        <v>219</v>
      </c>
    </row>
    <row r="177" spans="1:6">
      <c r="A177" t="s">
        <v>266</v>
      </c>
      <c r="B177"/>
      <c r="C177" t="str">
        <f>device.substucture_description</f>
        <v/>
      </c>
      <c r="E177" t="s">
        <v>219</v>
      </c>
    </row>
    <row r="178" spans="1:6">
      <c r="A178" t="s">
        <v>267</v>
      </c>
      <c r="B178">
        <v>4</v>
      </c>
      <c r="C178">
        <f>device.usage_method_code</f>
        <v>4</v>
      </c>
      <c r="E178" t="s">
        <v>219</v>
      </c>
    </row>
    <row r="179" spans="1:6">
      <c r="A179" t="s">
        <v>268</v>
      </c>
      <c r="B179" t="s">
        <v>1117</v>
      </c>
      <c r="C179" t="str">
        <f>device.usage_method_description</f>
        <v>Jaksottainen</v>
      </c>
      <c r="E179" t="s">
        <v>219</v>
      </c>
    </row>
    <row r="180" spans="1:6">
      <c r="A180" t="s">
        <v>269</v>
      </c>
      <c r="B180">
        <v>3</v>
      </c>
      <c r="C180">
        <f>device.stucture_code</f>
        <v>3</v>
      </c>
      <c r="E180" t="s">
        <v>219</v>
      </c>
    </row>
    <row r="181" spans="1:6">
      <c r="A181" t="s">
        <v>270</v>
      </c>
      <c r="B181" t="s">
        <v>1118</v>
      </c>
      <c r="C181" t="str">
        <f>device.stucture_description</f>
        <v>Muu kattila</v>
      </c>
      <c r="E181" t="s">
        <v>219</v>
      </c>
    </row>
    <row r="182" spans="1:6">
      <c r="A182" t="s">
        <v>271</v>
      </c>
      <c r="B182"/>
      <c r="C182" t="str">
        <f>device.stucture_sheat_material</f>
        <v/>
      </c>
      <c r="E182" t="s">
        <v>219</v>
      </c>
    </row>
    <row r="183" spans="1:6">
      <c r="A183" t="s">
        <v>272</v>
      </c>
      <c r="B183" t="s">
        <v>1087</v>
      </c>
      <c r="C183" t="str">
        <f>device.stucture_sheat_strength</f>
        <v>0 </v>
      </c>
      <c r="E183" t="s">
        <v>219</v>
      </c>
    </row>
    <row r="184" spans="1:6">
      <c r="A184" t="s">
        <v>273</v>
      </c>
      <c r="B184"/>
      <c r="C184" t="str">
        <f>device.stucture_bottom_material</f>
        <v/>
      </c>
      <c r="E184" t="s">
        <v>219</v>
      </c>
    </row>
    <row r="185" spans="1:6">
      <c r="A185" t="s">
        <v>274</v>
      </c>
      <c r="B185" t="s">
        <v>1087</v>
      </c>
      <c r="C185" t="str">
        <f>device.stucture_bottom_strength</f>
        <v>0 </v>
      </c>
      <c r="E185" t="s">
        <v>219</v>
      </c>
    </row>
    <row r="186" spans="1:6">
      <c r="A186" t="s">
        <v>275</v>
      </c>
      <c r="B186"/>
      <c r="C186" t="str">
        <f>device.stucture_topend_material</f>
        <v/>
      </c>
      <c r="E186" t="s">
        <v>219</v>
      </c>
    </row>
    <row r="187" spans="1:6">
      <c r="A187" t="s">
        <v>276</v>
      </c>
      <c r="B187" t="s">
        <v>1087</v>
      </c>
      <c r="C187" t="str">
        <f>device.stucture_topend_strength</f>
        <v>0 </v>
      </c>
      <c r="E187" t="s">
        <v>219</v>
      </c>
    </row>
    <row r="188" spans="1:6">
      <c r="A188" t="s">
        <v>277</v>
      </c>
      <c r="B188"/>
      <c r="C188" t="str">
        <f>device.stucture_drawings</f>
        <v/>
      </c>
      <c r="E188" t="s">
        <v>219</v>
      </c>
    </row>
    <row r="189" spans="1:6">
      <c r="A189" t="s">
        <v>278</v>
      </c>
      <c r="B189">
        <v>9</v>
      </c>
      <c r="C189">
        <f>device.primary_fuel_code</f>
        <v>9</v>
      </c>
      <c r="E189" t="s">
        <v>219</v>
      </c>
    </row>
    <row r="190" spans="1:6">
      <c r="A190" t="s">
        <v>279</v>
      </c>
      <c r="B190" t="s">
        <v>1119</v>
      </c>
      <c r="C190" t="str">
        <f>device.primary_fuel</f>
        <v>Jätelämpö</v>
      </c>
      <c r="E190" t="s">
        <v>219</v>
      </c>
    </row>
    <row r="191" spans="1:6">
      <c r="A191" t="s">
        <v>280</v>
      </c>
      <c r="B191">
        <v>10</v>
      </c>
      <c r="C191">
        <f>device.ps_state1_min</f>
        <v>10</v>
      </c>
      <c r="E191" t="s">
        <v>219</v>
      </c>
    </row>
    <row r="192" spans="1:6">
      <c r="A192" t="s">
        <v>281</v>
      </c>
      <c r="B192">
        <v>10</v>
      </c>
      <c r="C192">
        <f>device.ps_state1_max</f>
        <v>10</v>
      </c>
      <c r="E192" t="s">
        <v>219</v>
      </c>
    </row>
    <row r="193" spans="1:6">
      <c r="A193" t="s">
        <v>282</v>
      </c>
      <c r="B193"/>
      <c r="C193" t="str">
        <f>device.ps_state2_min</f>
        <v/>
      </c>
      <c r="E193" t="s">
        <v>219</v>
      </c>
    </row>
    <row r="194" spans="1:6">
      <c r="A194" t="s">
        <v>283</v>
      </c>
      <c r="B194">
        <v>80</v>
      </c>
      <c r="C194">
        <f>device.ps_state2_max</f>
        <v>80</v>
      </c>
      <c r="E194" t="s">
        <v>219</v>
      </c>
    </row>
    <row r="195" spans="1:6">
      <c r="A195" t="s">
        <v>284</v>
      </c>
      <c r="B195"/>
      <c r="C195" t="str">
        <f>device.ps_state3_min</f>
        <v/>
      </c>
      <c r="E195" t="s">
        <v>219</v>
      </c>
    </row>
    <row r="196" spans="1:6">
      <c r="A196" t="s">
        <v>285</v>
      </c>
      <c r="B196"/>
      <c r="C196" t="str">
        <f>device.ps_state3_max</f>
        <v/>
      </c>
      <c r="E196" t="s">
        <v>219</v>
      </c>
    </row>
    <row r="197" spans="1:6">
      <c r="A197" t="s">
        <v>286</v>
      </c>
      <c r="B197">
        <v>11</v>
      </c>
      <c r="C197">
        <f>device.ts_state1_min</f>
        <v>11</v>
      </c>
      <c r="E197" t="s">
        <v>219</v>
      </c>
    </row>
    <row r="198" spans="1:6">
      <c r="A198" t="s">
        <v>287</v>
      </c>
      <c r="B198">
        <v>11</v>
      </c>
      <c r="C198">
        <f>device.ts_state1_max</f>
        <v>11</v>
      </c>
      <c r="E198" t="s">
        <v>219</v>
      </c>
    </row>
    <row r="199" spans="1:6">
      <c r="A199" t="s">
        <v>288</v>
      </c>
      <c r="B199"/>
      <c r="C199" t="str">
        <f>device.ts_state2_min</f>
        <v/>
      </c>
      <c r="E199" t="s">
        <v>219</v>
      </c>
    </row>
    <row r="200" spans="1:6">
      <c r="A200" t="s">
        <v>289</v>
      </c>
      <c r="B200">
        <v>10</v>
      </c>
      <c r="C200">
        <f>device.ts_state2_max</f>
        <v>10</v>
      </c>
      <c r="E200" t="s">
        <v>219</v>
      </c>
    </row>
    <row r="201" spans="1:6">
      <c r="A201" t="s">
        <v>290</v>
      </c>
      <c r="B201"/>
      <c r="C201" t="str">
        <f>device.ts_state3_min</f>
        <v/>
      </c>
      <c r="E201" t="s">
        <v>219</v>
      </c>
    </row>
    <row r="202" spans="1:6">
      <c r="A202" t="s">
        <v>291</v>
      </c>
      <c r="B202"/>
      <c r="C202" t="str">
        <f>device.ts_state3_max</f>
        <v/>
      </c>
      <c r="E202" t="s">
        <v>219</v>
      </c>
    </row>
    <row r="203" spans="1:6">
      <c r="A203" t="s">
        <v>292</v>
      </c>
      <c r="B203">
        <v>12</v>
      </c>
      <c r="C203">
        <f>device.v_state1</f>
        <v>12</v>
      </c>
      <c r="E203" t="s">
        <v>219</v>
      </c>
    </row>
    <row r="204" spans="1:6">
      <c r="A204" t="s">
        <v>293</v>
      </c>
      <c r="B204" t="s">
        <v>1087</v>
      </c>
      <c r="C204" t="str">
        <f>device.v_state2</f>
        <v>0 </v>
      </c>
      <c r="E204" t="s">
        <v>219</v>
      </c>
    </row>
    <row r="205" spans="1:6">
      <c r="A205" t="s">
        <v>294</v>
      </c>
      <c r="B205" t="s">
        <v>1087</v>
      </c>
      <c r="C205" t="str">
        <f>device.v_state3</f>
        <v>0 </v>
      </c>
      <c r="E205" t="s">
        <v>219</v>
      </c>
    </row>
    <row r="206" spans="1:6">
      <c r="A206" t="s">
        <v>295</v>
      </c>
      <c r="B206"/>
      <c r="C206" t="str">
        <f>device.content_primary</f>
        <v/>
      </c>
      <c r="E206" t="s">
        <v>219</v>
      </c>
    </row>
    <row r="207" spans="1:6">
      <c r="A207" t="s">
        <v>296</v>
      </c>
      <c r="B207"/>
      <c r="C207" t="str">
        <f>device.content_primary_title</f>
        <v/>
      </c>
      <c r="E207" t="s">
        <v>219</v>
      </c>
    </row>
    <row r="208" spans="1:6">
      <c r="A208" t="s">
        <v>297</v>
      </c>
      <c r="B208"/>
      <c r="C208" t="str">
        <f>device.content_primary_subtitle</f>
        <v/>
      </c>
      <c r="E208" t="s">
        <v>219</v>
      </c>
    </row>
    <row r="209" spans="1:6">
      <c r="A209" t="s">
        <v>298</v>
      </c>
      <c r="B209" t="s">
        <v>1087</v>
      </c>
      <c r="C209" t="str">
        <f>device.content_primary_density</f>
        <v>0 </v>
      </c>
      <c r="E209" t="s">
        <v>219</v>
      </c>
    </row>
    <row r="210" spans="1:6">
      <c r="A210" t="s">
        <v>299</v>
      </c>
      <c r="B210">
        <v>2377</v>
      </c>
      <c r="C210">
        <f>device.content_state1</f>
        <v>2377</v>
      </c>
      <c r="E210" t="s">
        <v>219</v>
      </c>
    </row>
    <row r="211" spans="1:6">
      <c r="A211" t="s">
        <v>300</v>
      </c>
      <c r="B211" t="s">
        <v>1120</v>
      </c>
      <c r="C211" t="str">
        <f>device.content_state1_title</f>
        <v>1,1-DIMETOKSIETAANI</v>
      </c>
      <c r="E211" t="s">
        <v>219</v>
      </c>
    </row>
    <row r="212" spans="1:6">
      <c r="A212" t="s">
        <v>301</v>
      </c>
      <c r="B212"/>
      <c r="C212" t="str">
        <f>device.content_state1_subtitle</f>
        <v/>
      </c>
      <c r="E212" t="s">
        <v>219</v>
      </c>
    </row>
    <row r="213" spans="1:6">
      <c r="A213" t="s">
        <v>302</v>
      </c>
      <c r="B213">
        <v>3159</v>
      </c>
      <c r="C213">
        <f>device.content_state2</f>
        <v>3159</v>
      </c>
      <c r="E213" t="s">
        <v>219</v>
      </c>
    </row>
    <row r="214" spans="1:6">
      <c r="A214" t="s">
        <v>303</v>
      </c>
      <c r="B214" t="s">
        <v>1121</v>
      </c>
      <c r="C214" t="str">
        <f>device.content_state2_title</f>
        <v>1,1,1,2-TETRAFLUORIETAANI (KYLMÄAINEKAASU R 134a)</v>
      </c>
      <c r="E214" t="s">
        <v>219</v>
      </c>
    </row>
    <row r="215" spans="1:6">
      <c r="A215" t="s">
        <v>304</v>
      </c>
      <c r="B215"/>
      <c r="C215" t="str">
        <f>device.content_state2_subtitle</f>
        <v/>
      </c>
      <c r="E215" t="s">
        <v>219</v>
      </c>
    </row>
    <row r="216" spans="1:6">
      <c r="A216" t="s">
        <v>305</v>
      </c>
      <c r="B216"/>
      <c r="C216" t="str">
        <f>device.content_state3</f>
        <v/>
      </c>
      <c r="E216" t="s">
        <v>219</v>
      </c>
    </row>
    <row r="217" spans="1:6">
      <c r="A217" t="s">
        <v>306</v>
      </c>
      <c r="B217"/>
      <c r="C217" t="str">
        <f>device.content_state3_title</f>
        <v/>
      </c>
      <c r="E217" t="s">
        <v>219</v>
      </c>
    </row>
    <row r="218" spans="1:6">
      <c r="A218" t="s">
        <v>307</v>
      </c>
      <c r="B218"/>
      <c r="C218" t="str">
        <f>device.content_state3_subtitle</f>
        <v/>
      </c>
      <c r="E218" t="s">
        <v>219</v>
      </c>
    </row>
    <row r="219" spans="1:6">
      <c r="A219" t="s">
        <v>308</v>
      </c>
      <c r="B219">
        <v>13</v>
      </c>
      <c r="C219">
        <f>device.power_state1</f>
        <v>13</v>
      </c>
      <c r="E219" t="s">
        <v>219</v>
      </c>
    </row>
    <row r="220" spans="1:6">
      <c r="A220" t="s">
        <v>309</v>
      </c>
      <c r="B220" t="s">
        <v>1087</v>
      </c>
      <c r="C220" t="str">
        <f>device.power_state2</f>
        <v>0 </v>
      </c>
      <c r="E220" t="s">
        <v>219</v>
      </c>
    </row>
    <row r="221" spans="1:6">
      <c r="A221" t="s">
        <v>310</v>
      </c>
      <c r="B221" t="s">
        <v>1087</v>
      </c>
      <c r="C221" t="str">
        <f>device.power_state3</f>
        <v>0 </v>
      </c>
      <c r="E221" t="s">
        <v>219</v>
      </c>
    </row>
    <row r="222" spans="1:6">
      <c r="A222" t="s">
        <v>311</v>
      </c>
      <c r="B222" t="s">
        <v>1122</v>
      </c>
      <c r="C222" t="str">
        <f>device.latest_other_inspection</f>
        <v>0000-00-00 </v>
      </c>
      <c r="E222" t="s">
        <v>219</v>
      </c>
    </row>
    <row r="223" spans="1:6">
      <c r="A223" t="s">
        <v>312</v>
      </c>
      <c r="B223" t="s">
        <v>1122</v>
      </c>
      <c r="C223" t="str">
        <f>device.latest_followup</f>
        <v>0000-00-00 </v>
      </c>
      <c r="E223" t="s">
        <v>219</v>
      </c>
    </row>
    <row r="224" spans="1:6">
      <c r="A224" t="s">
        <v>313</v>
      </c>
      <c r="B224" t="s">
        <v>1122</v>
      </c>
      <c r="C224" t="str">
        <f>device.latest_seal_inspection</f>
        <v>0000-00-00 </v>
      </c>
      <c r="E224" t="s">
        <v>219</v>
      </c>
    </row>
    <row r="225" spans="1:6">
      <c r="A225" t="s">
        <v>314</v>
      </c>
      <c r="B225" t="s">
        <v>1122</v>
      </c>
      <c r="C225" t="str">
        <f>device.latest_condition_inspection</f>
        <v>0000-00-00 </v>
      </c>
      <c r="E225" t="s">
        <v>219</v>
      </c>
    </row>
    <row r="226" spans="1:6">
      <c r="A226" t="s">
        <v>315</v>
      </c>
      <c r="B226" t="s">
        <v>1122</v>
      </c>
      <c r="C226" t="str">
        <f>device.latest_operational_inspection</f>
        <v>0000-00-00 </v>
      </c>
      <c r="E226" t="s">
        <v>219</v>
      </c>
    </row>
    <row r="227" spans="1:6">
      <c r="A227" t="s">
        <v>316</v>
      </c>
      <c r="B227" t="s">
        <v>1122</v>
      </c>
      <c r="C227" t="str">
        <f>device.latest_scheduled_inspection</f>
        <v>0000-00-00 </v>
      </c>
      <c r="E227" t="s">
        <v>219</v>
      </c>
    </row>
    <row r="228" spans="1:6">
      <c r="A228" t="s">
        <v>317</v>
      </c>
      <c r="B228" t="s">
        <v>1122</v>
      </c>
      <c r="C228" t="str">
        <f>device.latest_usage_inspection</f>
        <v>0000-00-00 </v>
      </c>
      <c r="E228" t="s">
        <v>219</v>
      </c>
    </row>
    <row r="229" spans="1:6">
      <c r="A229" t="s">
        <v>318</v>
      </c>
      <c r="B229" t="s">
        <v>1122</v>
      </c>
      <c r="C229" t="str">
        <f>device.latest_scheduled_pressure</f>
        <v>0000-00-00 </v>
      </c>
      <c r="E229" t="s">
        <v>219</v>
      </c>
    </row>
    <row r="230" spans="1:6">
      <c r="A230" t="s">
        <v>319</v>
      </c>
      <c r="B230" t="s">
        <v>1122</v>
      </c>
      <c r="C230" t="str">
        <f>device.latest_inside_inspection</f>
        <v>0000-00-00 </v>
      </c>
      <c r="E230" t="s">
        <v>219</v>
      </c>
    </row>
    <row r="231" spans="1:6">
      <c r="A231" t="s">
        <v>320</v>
      </c>
      <c r="B231" t="s">
        <v>1122</v>
      </c>
      <c r="C231" t="str">
        <f>device.latest_change_inspection</f>
        <v>0000-00-00 </v>
      </c>
      <c r="E231" t="s">
        <v>219</v>
      </c>
    </row>
    <row r="232" spans="1:6">
      <c r="A232" t="s">
        <v>321</v>
      </c>
      <c r="B232" t="s">
        <v>1087</v>
      </c>
      <c r="C232" t="str">
        <f>device.cycle_other_inspection</f>
        <v>0 </v>
      </c>
      <c r="E232" t="s">
        <v>219</v>
      </c>
    </row>
    <row r="233" spans="1:6">
      <c r="A233" t="s">
        <v>322</v>
      </c>
      <c r="B233" t="s">
        <v>1087</v>
      </c>
      <c r="C233" t="str">
        <f>device.cycle_followup</f>
        <v>0 </v>
      </c>
      <c r="E233" t="s">
        <v>219</v>
      </c>
    </row>
    <row r="234" spans="1:6">
      <c r="A234" t="s">
        <v>323</v>
      </c>
      <c r="B234" t="s">
        <v>1087</v>
      </c>
      <c r="C234" t="str">
        <f>device.cycle_seal_inspection</f>
        <v>0 </v>
      </c>
      <c r="E234" t="s">
        <v>219</v>
      </c>
    </row>
    <row r="235" spans="1:6">
      <c r="A235" t="s">
        <v>324</v>
      </c>
      <c r="B235" t="s">
        <v>1087</v>
      </c>
      <c r="C235" t="str">
        <f>device.cycle_condition_inspection</f>
        <v>0 </v>
      </c>
      <c r="E235" t="s">
        <v>219</v>
      </c>
    </row>
    <row r="236" spans="1:6">
      <c r="A236" t="s">
        <v>325</v>
      </c>
      <c r="B236" t="s">
        <v>1087</v>
      </c>
      <c r="C236" t="str">
        <f>device.cycle_operational_inspection</f>
        <v>0 </v>
      </c>
      <c r="E236" t="s">
        <v>219</v>
      </c>
    </row>
    <row r="237" spans="1:6">
      <c r="A237" t="s">
        <v>326</v>
      </c>
      <c r="B237" t="s">
        <v>1087</v>
      </c>
      <c r="C237" t="str">
        <f>device.cycle_scheduled_inspection</f>
        <v>0 </v>
      </c>
      <c r="E237" t="s">
        <v>219</v>
      </c>
    </row>
    <row r="238" spans="1:6">
      <c r="A238" t="s">
        <v>327</v>
      </c>
      <c r="B238" t="s">
        <v>1087</v>
      </c>
      <c r="C238" t="str">
        <f>device.cycle_usage_inspection</f>
        <v>0 </v>
      </c>
      <c r="E238" t="s">
        <v>219</v>
      </c>
    </row>
    <row r="239" spans="1:6">
      <c r="A239" t="s">
        <v>328</v>
      </c>
      <c r="B239" t="s">
        <v>1087</v>
      </c>
      <c r="C239" t="str">
        <f>device.cycle_scheduled_pressure</f>
        <v>0 </v>
      </c>
      <c r="E239" t="s">
        <v>219</v>
      </c>
    </row>
    <row r="240" spans="1:6">
      <c r="A240" t="s">
        <v>329</v>
      </c>
      <c r="B240" t="s">
        <v>1087</v>
      </c>
      <c r="C240" t="str">
        <f>device.cycle_inside_inspection</f>
        <v>0 </v>
      </c>
      <c r="E240" t="s">
        <v>219</v>
      </c>
    </row>
    <row r="241" spans="1:6">
      <c r="A241" t="s">
        <v>330</v>
      </c>
      <c r="B241" t="s">
        <v>1123</v>
      </c>
      <c r="C241" t="str">
        <f>device.UpdateTime</f>
        <v>2024-12-17 06:36:09</v>
      </c>
      <c r="E241" t="s">
        <v>219</v>
      </c>
    </row>
    <row r="242" spans="1:6">
      <c r="A242" t="s">
        <v>331</v>
      </c>
      <c r="B242" t="s">
        <v>1124</v>
      </c>
      <c r="C242" t="str">
        <f>device.InsertTime</f>
        <v>2024-09-23 06:19:11</v>
      </c>
      <c r="E242" t="s">
        <v>219</v>
      </c>
    </row>
    <row r="243" spans="1:6">
      <c r="A243" t="s">
        <v>332</v>
      </c>
      <c r="B243">
        <v>1</v>
      </c>
      <c r="C243">
        <f>device.orbeon_import_allowed</f>
        <v>1</v>
      </c>
      <c r="E243" t="s">
        <v>219</v>
      </c>
    </row>
    <row r="244" spans="1:6">
      <c r="A244" t="s">
        <v>333</v>
      </c>
      <c r="B244" t="s">
        <v>1087</v>
      </c>
      <c r="C244" t="str">
        <f>device.orbeon_imported</f>
        <v>0 </v>
      </c>
      <c r="E244" t="s">
        <v>219</v>
      </c>
    </row>
    <row r="245" spans="1:6">
      <c r="A245" t="s">
        <v>334</v>
      </c>
      <c r="B245"/>
      <c r="C245" t="str">
        <f>device.title_state1</f>
        <v/>
      </c>
      <c r="E245" t="s">
        <v>219</v>
      </c>
    </row>
    <row r="246" spans="1:6">
      <c r="A246" t="s">
        <v>335</v>
      </c>
      <c r="B246"/>
      <c r="C246" t="str">
        <f>device.title_state2</f>
        <v/>
      </c>
      <c r="E246" t="s">
        <v>219</v>
      </c>
    </row>
    <row r="247" spans="1:6">
      <c r="A247" t="s">
        <v>336</v>
      </c>
      <c r="B247"/>
      <c r="C247" t="str">
        <f>device.title_state3</f>
        <v/>
      </c>
      <c r="E247" t="s">
        <v>219</v>
      </c>
    </row>
    <row r="248" spans="1:6">
      <c r="A248" t="s">
        <v>337</v>
      </c>
      <c r="B248"/>
      <c r="C248" t="str">
        <f>device.location_state1</f>
        <v/>
      </c>
      <c r="E248" t="s">
        <v>219</v>
      </c>
    </row>
    <row r="249" spans="1:6">
      <c r="A249" t="s">
        <v>338</v>
      </c>
      <c r="B249"/>
      <c r="C249" t="str">
        <f>device.location_state2</f>
        <v/>
      </c>
      <c r="E249" t="s">
        <v>219</v>
      </c>
    </row>
    <row r="250" spans="1:6">
      <c r="A250" t="s">
        <v>339</v>
      </c>
      <c r="B250"/>
      <c r="C250" t="str">
        <f>device.location_state3</f>
        <v/>
      </c>
      <c r="E250" t="s">
        <v>219</v>
      </c>
    </row>
    <row r="251" spans="1:6">
      <c r="A251" t="s">
        <v>340</v>
      </c>
      <c r="B251" t="s">
        <v>1087</v>
      </c>
      <c r="C251" t="str">
        <f>device.dn_state1</f>
        <v>0 </v>
      </c>
      <c r="E251" t="s">
        <v>219</v>
      </c>
    </row>
    <row r="252" spans="1:6">
      <c r="A252" t="s">
        <v>341</v>
      </c>
      <c r="B252" t="s">
        <v>1087</v>
      </c>
      <c r="C252" t="str">
        <f>device.dn_state2</f>
        <v>0 </v>
      </c>
      <c r="E252" t="s">
        <v>219</v>
      </c>
    </row>
    <row r="253" spans="1:6">
      <c r="A253" t="s">
        <v>342</v>
      </c>
      <c r="B253" t="s">
        <v>1087</v>
      </c>
      <c r="C253" t="str">
        <f>device.dn_state3</f>
        <v>0 </v>
      </c>
      <c r="E253" t="s">
        <v>219</v>
      </c>
    </row>
    <row r="254" spans="1:6">
      <c r="A254" t="s">
        <v>343</v>
      </c>
      <c r="B254" t="s">
        <v>8</v>
      </c>
      <c r="C254" t="str">
        <f>device.person_supervisor_role</f>
        <v>Omistaja</v>
      </c>
      <c r="E254" t="s">
        <v>219</v>
      </c>
    </row>
    <row r="255" spans="1:6">
      <c r="A255" t="s">
        <v>344</v>
      </c>
      <c r="B255">
        <v>1</v>
      </c>
      <c r="C255">
        <f>device.person_supervisor_role_code</f>
        <v>1</v>
      </c>
      <c r="E255" t="s">
        <v>219</v>
      </c>
    </row>
    <row r="256" spans="1:6">
      <c r="A256" t="s">
        <v>345</v>
      </c>
      <c r="B256" t="s">
        <v>9</v>
      </c>
      <c r="C256" t="str">
        <f>device.person_supervisor_alt_role</f>
        <v>Haltija</v>
      </c>
      <c r="E256" t="s">
        <v>219</v>
      </c>
    </row>
    <row r="257" spans="1:6">
      <c r="A257" t="s">
        <v>346</v>
      </c>
      <c r="B257">
        <v>2</v>
      </c>
      <c r="C257">
        <f>device.person_supervisor_alt_role_code</f>
        <v>2</v>
      </c>
      <c r="E257" t="s">
        <v>219</v>
      </c>
    </row>
    <row r="258" spans="1:6">
      <c r="A258" t="s">
        <v>347</v>
      </c>
      <c r="B258" t="s">
        <v>1125</v>
      </c>
      <c r="C258" t="str">
        <f>device.person_supervisor_alt_qualification</f>
        <v>A-koneenhoitaja</v>
      </c>
      <c r="E258" t="s">
        <v>219</v>
      </c>
    </row>
    <row r="259" spans="1:6">
      <c r="A259" t="s">
        <v>348</v>
      </c>
      <c r="B259">
        <v>4</v>
      </c>
      <c r="C259">
        <f>device.person_supervisor_alt_qualification_code</f>
        <v>4</v>
      </c>
      <c r="E259" t="s">
        <v>219</v>
      </c>
    </row>
    <row r="260" spans="1:6">
      <c r="A260" t="s">
        <v>349</v>
      </c>
      <c r="B260" t="s">
        <v>1126</v>
      </c>
      <c r="C260" t="str">
        <f>device.person_supervisor_qualification</f>
        <v>Riittävä asiantuntemus</v>
      </c>
      <c r="E260" t="s">
        <v>219</v>
      </c>
    </row>
    <row r="261" spans="1:6">
      <c r="A261" t="s">
        <v>350</v>
      </c>
      <c r="B261">
        <v>8</v>
      </c>
      <c r="C261">
        <f>device.person_supervisor_qualification_code</f>
        <v>8</v>
      </c>
      <c r="E261" t="s">
        <v>219</v>
      </c>
    </row>
    <row r="262" spans="1:6">
      <c r="A262" t="s">
        <v>351</v>
      </c>
      <c r="B262" t="s">
        <v>1087</v>
      </c>
      <c r="C262" t="str">
        <f>device.primary_diameter</f>
        <v>0 </v>
      </c>
      <c r="E262" t="s">
        <v>219</v>
      </c>
    </row>
    <row r="263" spans="1:6">
      <c r="A263" t="s">
        <v>352</v>
      </c>
      <c r="B263" t="s">
        <v>1087</v>
      </c>
      <c r="C263" t="str">
        <f>device.primary_volume</f>
        <v>0 </v>
      </c>
      <c r="E263" t="s">
        <v>219</v>
      </c>
    </row>
    <row r="264" spans="1:6">
      <c r="A264" t="s">
        <v>353</v>
      </c>
      <c r="B264" t="s">
        <v>1087</v>
      </c>
      <c r="C264" t="str">
        <f>device.primary_lenght</f>
        <v>0 </v>
      </c>
      <c r="E264" t="s">
        <v>219</v>
      </c>
    </row>
    <row r="265" spans="1:6">
      <c r="A265" t="s">
        <v>354</v>
      </c>
      <c r="B265"/>
      <c r="C265" t="str">
        <f>device.primary_class</f>
        <v/>
      </c>
      <c r="E265" t="s">
        <v>219</v>
      </c>
    </row>
    <row r="266" spans="1:6">
      <c r="A266" t="s">
        <v>355</v>
      </c>
      <c r="B266" t="s">
        <v>1127</v>
      </c>
      <c r="C266" t="str">
        <f>device.class_description</f>
        <v>I-luokan laite (PED)</v>
      </c>
      <c r="E266" t="s">
        <v>219</v>
      </c>
    </row>
    <row r="267" spans="1:6">
      <c r="A267" t="s">
        <v>356</v>
      </c>
      <c r="B267" t="s">
        <v>1128</v>
      </c>
      <c r="C267" t="str">
        <f>device.safety_device_description</f>
        <v>Varoventtiili</v>
      </c>
      <c r="E267" t="s">
        <v>219</v>
      </c>
    </row>
    <row r="268" spans="1:6">
      <c r="A268" t="s">
        <v>357</v>
      </c>
      <c r="B268">
        <v>1</v>
      </c>
      <c r="C268">
        <f>device.running_number_static</f>
        <v>1</v>
      </c>
      <c r="E268" t="s">
        <v>219</v>
      </c>
    </row>
    <row r="269" spans="1:6">
      <c r="A269" t="s">
        <v>358</v>
      </c>
      <c r="B269" t="s">
        <v>1087</v>
      </c>
      <c r="C269" t="str">
        <f>device.delete_allowed</f>
        <v>0 </v>
      </c>
      <c r="E269" t="s">
        <v>219</v>
      </c>
    </row>
    <row r="270" spans="1:6">
      <c r="A270" t="s">
        <v>359</v>
      </c>
      <c r="C270">
        <f>device._company_manufacturer.uuid</f>
        <v>0</v>
      </c>
      <c r="E270" t="s">
        <v>219</v>
      </c>
    </row>
    <row r="271" spans="1:6">
      <c r="A271" t="s">
        <v>360</v>
      </c>
      <c r="C271">
        <f>device._company_manufacturer.aindex</f>
        <v>0</v>
      </c>
      <c r="E271" t="s">
        <v>219</v>
      </c>
    </row>
    <row r="272" spans="1:6">
      <c r="A272" t="s">
        <v>361</v>
      </c>
      <c r="C272">
        <f>device._company_manufacturer.name</f>
        <v>0</v>
      </c>
      <c r="E272" t="s">
        <v>219</v>
      </c>
    </row>
    <row r="273" spans="1:6">
      <c r="A273" t="s">
        <v>362</v>
      </c>
      <c r="C273">
        <f>device._company_manufacturer.enabled</f>
        <v>0</v>
      </c>
      <c r="E273" t="s">
        <v>219</v>
      </c>
    </row>
    <row r="274" spans="1:6">
      <c r="A274" t="s">
        <v>363</v>
      </c>
      <c r="C274">
        <f>device._company_manufacturer.migrated</f>
        <v>0</v>
      </c>
      <c r="E274" t="s">
        <v>219</v>
      </c>
    </row>
    <row r="275" spans="1:6">
      <c r="A275" t="s">
        <v>364</v>
      </c>
      <c r="C275">
        <f>device._company_manufacturer.migration</f>
        <v>0</v>
      </c>
      <c r="E275" t="s">
        <v>219</v>
      </c>
    </row>
    <row r="276" spans="1:6">
      <c r="A276" t="s">
        <v>365</v>
      </c>
      <c r="C276">
        <f>device._company_manufacturer.migration_target</f>
        <v>0</v>
      </c>
      <c r="E276" t="s">
        <v>219</v>
      </c>
    </row>
    <row r="277" spans="1:6">
      <c r="A277" t="s">
        <v>366</v>
      </c>
      <c r="C277">
        <f>device._company_manufacturer.StartTime</f>
        <v>0</v>
      </c>
      <c r="E277" t="s">
        <v>219</v>
      </c>
    </row>
    <row r="278" spans="1:6">
      <c r="A278" t="s">
        <v>367</v>
      </c>
      <c r="C278">
        <f>device._company_manufacturer.UpdateTime</f>
        <v>0</v>
      </c>
      <c r="E278" t="s">
        <v>219</v>
      </c>
    </row>
    <row r="279" spans="1:6">
      <c r="A279" t="s">
        <v>368</v>
      </c>
      <c r="C279">
        <f>device._company_manufacturer.datasource</f>
        <v>0</v>
      </c>
      <c r="E279" t="s">
        <v>219</v>
      </c>
    </row>
    <row r="280" spans="1:6">
      <c r="A280" t="s">
        <v>369</v>
      </c>
      <c r="C280">
        <f>device._company_manufacturer.street_post</f>
        <v>0</v>
      </c>
      <c r="E280" t="s">
        <v>219</v>
      </c>
    </row>
    <row r="281" spans="1:6">
      <c r="A281" t="s">
        <v>370</v>
      </c>
      <c r="C281">
        <f>device._company_manufacturer.street_visit</f>
        <v>0</v>
      </c>
      <c r="E281" t="s">
        <v>219</v>
      </c>
    </row>
    <row r="282" spans="1:6">
      <c r="A282" t="s">
        <v>371</v>
      </c>
      <c r="C282">
        <f>device._company_manufacturer.zip_code</f>
        <v>0</v>
      </c>
      <c r="E282" t="s">
        <v>219</v>
      </c>
    </row>
    <row r="283" spans="1:6">
      <c r="A283" t="s">
        <v>372</v>
      </c>
      <c r="C283">
        <f>device._company_manufacturer.city</f>
        <v>0</v>
      </c>
      <c r="E283" t="s">
        <v>219</v>
      </c>
    </row>
    <row r="284" spans="1:6">
      <c r="A284" t="s">
        <v>373</v>
      </c>
      <c r="C284">
        <f>device._company_manufacturer.notes</f>
        <v>0</v>
      </c>
      <c r="E284" t="s">
        <v>219</v>
      </c>
    </row>
    <row r="285" spans="1:6">
      <c r="A285" t="s">
        <v>374</v>
      </c>
      <c r="C285">
        <f>device._company_manufacturer.state</f>
        <v>0</v>
      </c>
      <c r="E285" t="s">
        <v>219</v>
      </c>
    </row>
    <row r="286" spans="1:6">
      <c r="A286" t="s">
        <v>375</v>
      </c>
      <c r="C286">
        <f>device._company_manufacturer.email</f>
        <v>0</v>
      </c>
      <c r="E286" t="s">
        <v>219</v>
      </c>
    </row>
    <row r="287" spans="1:6">
      <c r="A287" t="s">
        <v>376</v>
      </c>
      <c r="C287">
        <f>device._company_manufacturer.customer_value</f>
        <v>0</v>
      </c>
      <c r="E287" t="s">
        <v>219</v>
      </c>
    </row>
    <row r="288" spans="1:6">
      <c r="A288" t="s">
        <v>377</v>
      </c>
      <c r="C288">
        <f>device._company_manufacturer.area_uusimaa</f>
        <v>0</v>
      </c>
      <c r="E288" t="s">
        <v>219</v>
      </c>
    </row>
    <row r="289" spans="1:6">
      <c r="A289" t="s">
        <v>378</v>
      </c>
      <c r="C289">
        <f>device._company_manufacturer.area_varsinais</f>
        <v>0</v>
      </c>
      <c r="E289" t="s">
        <v>219</v>
      </c>
    </row>
    <row r="290" spans="1:6">
      <c r="A290" t="s">
        <v>379</v>
      </c>
      <c r="C290">
        <f>device._company_manufacturer.area_kymenlaakso</f>
        <v>0</v>
      </c>
      <c r="E290" t="s">
        <v>219</v>
      </c>
    </row>
    <row r="291" spans="1:6">
      <c r="A291" t="s">
        <v>380</v>
      </c>
      <c r="C291">
        <f>device._company_manufacturer.area_hame</f>
        <v>0</v>
      </c>
      <c r="E291" t="s">
        <v>219</v>
      </c>
    </row>
    <row r="292" spans="1:6">
      <c r="A292" t="s">
        <v>381</v>
      </c>
      <c r="C292">
        <f>device._company_manufacturer.area_satakunta</f>
        <v>0</v>
      </c>
      <c r="E292" t="s">
        <v>219</v>
      </c>
    </row>
    <row r="293" spans="1:6">
      <c r="A293" t="s">
        <v>382</v>
      </c>
      <c r="C293">
        <f>device._company_manufacturer.area_pohjanmaa</f>
        <v>0</v>
      </c>
      <c r="E293" t="s">
        <v>219</v>
      </c>
    </row>
    <row r="294" spans="1:6">
      <c r="A294" t="s">
        <v>383</v>
      </c>
      <c r="C294">
        <f>device._company_manufacturer.area_pohjois</f>
        <v>0</v>
      </c>
      <c r="E294" t="s">
        <v>219</v>
      </c>
    </row>
    <row r="295" spans="1:6">
      <c r="A295" t="s">
        <v>384</v>
      </c>
      <c r="C295">
        <f>device._company_manufacturer.area_lappi</f>
        <v>0</v>
      </c>
      <c r="E295" t="s">
        <v>219</v>
      </c>
    </row>
    <row r="296" spans="1:6">
      <c r="A296" t="s">
        <v>385</v>
      </c>
      <c r="C296">
        <f>device._company_manufacturer.devgroup_paine</f>
        <v>0</v>
      </c>
      <c r="E296" t="s">
        <v>219</v>
      </c>
    </row>
    <row r="297" spans="1:6">
      <c r="A297" t="s">
        <v>386</v>
      </c>
      <c r="C297">
        <f>device._company_manufacturer.devgroup_kemikaali</f>
        <v>0</v>
      </c>
      <c r="E297" t="s">
        <v>219</v>
      </c>
    </row>
    <row r="298" spans="1:6">
      <c r="A298" t="s">
        <v>387</v>
      </c>
      <c r="C298">
        <f>device._company_manufacturer.devgroup_nestekaasu</f>
        <v>0</v>
      </c>
      <c r="E298" t="s">
        <v>219</v>
      </c>
    </row>
    <row r="299" spans="1:6">
      <c r="A299" t="s">
        <v>388</v>
      </c>
      <c r="C299">
        <f>device._company_manufacturer.devgroup_maakaasu</f>
        <v>0</v>
      </c>
      <c r="E299" t="s">
        <v>219</v>
      </c>
    </row>
    <row r="300" spans="1:6">
      <c r="A300" t="s">
        <v>389</v>
      </c>
      <c r="C300">
        <f>device._company_manufacturer.devgroup_biokaasu</f>
        <v>0</v>
      </c>
      <c r="E300" t="s">
        <v>219</v>
      </c>
    </row>
    <row r="301" spans="1:6">
      <c r="A301" t="s">
        <v>390</v>
      </c>
      <c r="C301">
        <f>device._company_manufacturer.devgroup_vakadr</f>
        <v>0</v>
      </c>
      <c r="E301" t="s">
        <v>219</v>
      </c>
    </row>
    <row r="302" spans="1:6">
      <c r="A302" t="s">
        <v>391</v>
      </c>
      <c r="C302">
        <f>device._company_manufacturer.devgroup_a2</f>
        <v>0</v>
      </c>
      <c r="E302" t="s">
        <v>219</v>
      </c>
    </row>
    <row r="303" spans="1:6">
      <c r="A303" t="s">
        <v>392</v>
      </c>
      <c r="C303">
        <f>device._company_manufacturer.devgroup_g</f>
        <v>0</v>
      </c>
      <c r="E303" t="s">
        <v>219</v>
      </c>
    </row>
    <row r="304" spans="1:6">
      <c r="A304" t="s">
        <v>393</v>
      </c>
      <c r="C304">
        <f>device._company_manufacturer.devgroup_other</f>
        <v>0</v>
      </c>
      <c r="E304" t="s">
        <v>219</v>
      </c>
    </row>
    <row r="305" spans="1:6">
      <c r="A305" t="s">
        <v>394</v>
      </c>
      <c r="C305">
        <f>device._company_manufacturer.role_manufacturer</f>
        <v>0</v>
      </c>
      <c r="E305" t="s">
        <v>219</v>
      </c>
    </row>
    <row r="306" spans="1:6">
      <c r="A306" t="s">
        <v>395</v>
      </c>
      <c r="C306">
        <f>device._company_manufacturer.role_energyplant</f>
        <v>0</v>
      </c>
      <c r="E306" t="s">
        <v>219</v>
      </c>
    </row>
    <row r="307" spans="1:6">
      <c r="A307" t="s">
        <v>396</v>
      </c>
      <c r="C307">
        <f>device._company_manufacturer.role_government</f>
        <v>0</v>
      </c>
      <c r="E307" t="s">
        <v>219</v>
      </c>
    </row>
    <row r="308" spans="1:6">
      <c r="A308" t="s">
        <v>397</v>
      </c>
      <c r="C308">
        <f>device._company_manufacturer.role_processplant</f>
        <v>0</v>
      </c>
      <c r="E308" t="s">
        <v>219</v>
      </c>
    </row>
    <row r="309" spans="1:6">
      <c r="A309" t="s">
        <v>398</v>
      </c>
      <c r="C309">
        <f>device._company_manufacturer.role_transport</f>
        <v>0</v>
      </c>
      <c r="E309" t="s">
        <v>219</v>
      </c>
    </row>
    <row r="310" spans="1:6">
      <c r="A310" t="s">
        <v>399</v>
      </c>
      <c r="C310">
        <f>device._company_manufacturer.inspection_institution</f>
        <v>0</v>
      </c>
      <c r="E310" t="s">
        <v>219</v>
      </c>
    </row>
    <row r="311" spans="1:6">
      <c r="A311" t="s">
        <v>400</v>
      </c>
      <c r="C311">
        <f>device._company_importer.uuid</f>
        <v>0</v>
      </c>
      <c r="E311" t="s">
        <v>219</v>
      </c>
    </row>
    <row r="312" spans="1:6">
      <c r="A312" t="s">
        <v>401</v>
      </c>
      <c r="C312">
        <f>device._company_importer.aindex</f>
        <v>0</v>
      </c>
      <c r="E312" t="s">
        <v>219</v>
      </c>
    </row>
    <row r="313" spans="1:6">
      <c r="A313" t="s">
        <v>402</v>
      </c>
      <c r="C313">
        <f>device._company_importer.name</f>
        <v>0</v>
      </c>
      <c r="E313" t="s">
        <v>219</v>
      </c>
    </row>
    <row r="314" spans="1:6">
      <c r="A314" t="s">
        <v>403</v>
      </c>
      <c r="C314">
        <f>device._company_importer.enabled</f>
        <v>0</v>
      </c>
      <c r="E314" t="s">
        <v>219</v>
      </c>
    </row>
    <row r="315" spans="1:6">
      <c r="A315" t="s">
        <v>404</v>
      </c>
      <c r="C315">
        <f>device._company_importer.migrated</f>
        <v>0</v>
      </c>
      <c r="E315" t="s">
        <v>219</v>
      </c>
    </row>
    <row r="316" spans="1:6">
      <c r="A316" t="s">
        <v>405</v>
      </c>
      <c r="C316">
        <f>device._company_importer.migration</f>
        <v>0</v>
      </c>
      <c r="E316" t="s">
        <v>219</v>
      </c>
    </row>
    <row r="317" spans="1:6">
      <c r="A317" t="s">
        <v>406</v>
      </c>
      <c r="C317">
        <f>device._company_importer.migration_target</f>
        <v>0</v>
      </c>
      <c r="E317" t="s">
        <v>219</v>
      </c>
    </row>
    <row r="318" spans="1:6">
      <c r="A318" t="s">
        <v>407</v>
      </c>
      <c r="C318">
        <f>device._company_importer.StartTime</f>
        <v>0</v>
      </c>
      <c r="E318" t="s">
        <v>219</v>
      </c>
    </row>
    <row r="319" spans="1:6">
      <c r="A319" t="s">
        <v>408</v>
      </c>
      <c r="C319">
        <f>device._company_importer.UpdateTime</f>
        <v>0</v>
      </c>
      <c r="E319" t="s">
        <v>219</v>
      </c>
    </row>
    <row r="320" spans="1:6">
      <c r="A320" t="s">
        <v>409</v>
      </c>
      <c r="C320">
        <f>device._company_importer.datasource</f>
        <v>0</v>
      </c>
      <c r="E320" t="s">
        <v>219</v>
      </c>
    </row>
    <row r="321" spans="1:6">
      <c r="A321" t="s">
        <v>410</v>
      </c>
      <c r="C321">
        <f>device._company_importer.street_post</f>
        <v>0</v>
      </c>
      <c r="E321" t="s">
        <v>219</v>
      </c>
    </row>
    <row r="322" spans="1:6">
      <c r="A322" t="s">
        <v>411</v>
      </c>
      <c r="C322">
        <f>device._company_importer.street_visit</f>
        <v>0</v>
      </c>
      <c r="E322" t="s">
        <v>219</v>
      </c>
    </row>
    <row r="323" spans="1:6">
      <c r="A323" t="s">
        <v>412</v>
      </c>
      <c r="C323">
        <f>device._company_importer.zip_code</f>
        <v>0</v>
      </c>
      <c r="E323" t="s">
        <v>219</v>
      </c>
    </row>
    <row r="324" spans="1:6">
      <c r="A324" t="s">
        <v>413</v>
      </c>
      <c r="C324">
        <f>device._company_importer.city</f>
        <v>0</v>
      </c>
      <c r="E324" t="s">
        <v>219</v>
      </c>
    </row>
    <row r="325" spans="1:6">
      <c r="A325" t="s">
        <v>414</v>
      </c>
      <c r="C325">
        <f>device._company_importer.notes</f>
        <v>0</v>
      </c>
      <c r="E325" t="s">
        <v>219</v>
      </c>
    </row>
    <row r="326" spans="1:6">
      <c r="A326" t="s">
        <v>415</v>
      </c>
      <c r="C326">
        <f>device._company_importer.state</f>
        <v>0</v>
      </c>
      <c r="E326" t="s">
        <v>219</v>
      </c>
    </row>
    <row r="327" spans="1:6">
      <c r="A327" t="s">
        <v>416</v>
      </c>
      <c r="C327">
        <f>device._company_importer.email</f>
        <v>0</v>
      </c>
      <c r="E327" t="s">
        <v>219</v>
      </c>
    </row>
    <row r="328" spans="1:6">
      <c r="A328" t="s">
        <v>417</v>
      </c>
      <c r="C328">
        <f>device._company_importer.customer_value</f>
        <v>0</v>
      </c>
      <c r="E328" t="s">
        <v>219</v>
      </c>
    </row>
    <row r="329" spans="1:6">
      <c r="A329" t="s">
        <v>418</v>
      </c>
      <c r="C329">
        <f>device._company_importer.area_uusimaa</f>
        <v>0</v>
      </c>
      <c r="E329" t="s">
        <v>219</v>
      </c>
    </row>
    <row r="330" spans="1:6">
      <c r="A330" t="s">
        <v>419</v>
      </c>
      <c r="C330">
        <f>device._company_importer.area_varsinais</f>
        <v>0</v>
      </c>
      <c r="E330" t="s">
        <v>219</v>
      </c>
    </row>
    <row r="331" spans="1:6">
      <c r="A331" t="s">
        <v>420</v>
      </c>
      <c r="C331">
        <f>device._company_importer.area_kymenlaakso</f>
        <v>0</v>
      </c>
      <c r="E331" t="s">
        <v>219</v>
      </c>
    </row>
    <row r="332" spans="1:6">
      <c r="A332" t="s">
        <v>421</v>
      </c>
      <c r="C332">
        <f>device._company_importer.area_hame</f>
        <v>0</v>
      </c>
      <c r="E332" t="s">
        <v>219</v>
      </c>
    </row>
    <row r="333" spans="1:6">
      <c r="A333" t="s">
        <v>422</v>
      </c>
      <c r="C333">
        <f>device._company_importer.area_satakunta</f>
        <v>0</v>
      </c>
      <c r="E333" t="s">
        <v>219</v>
      </c>
    </row>
    <row r="334" spans="1:6">
      <c r="A334" t="s">
        <v>423</v>
      </c>
      <c r="C334">
        <f>device._company_importer.area_pohjanmaa</f>
        <v>0</v>
      </c>
      <c r="E334" t="s">
        <v>219</v>
      </c>
    </row>
    <row r="335" spans="1:6">
      <c r="A335" t="s">
        <v>424</v>
      </c>
      <c r="C335">
        <f>device._company_importer.area_pohjois</f>
        <v>0</v>
      </c>
      <c r="E335" t="s">
        <v>219</v>
      </c>
    </row>
    <row r="336" spans="1:6">
      <c r="A336" t="s">
        <v>425</v>
      </c>
      <c r="C336">
        <f>device._company_importer.area_lappi</f>
        <v>0</v>
      </c>
      <c r="E336" t="s">
        <v>219</v>
      </c>
    </row>
    <row r="337" spans="1:6">
      <c r="A337" t="s">
        <v>426</v>
      </c>
      <c r="C337">
        <f>device._company_importer.devgroup_paine</f>
        <v>0</v>
      </c>
      <c r="E337" t="s">
        <v>219</v>
      </c>
    </row>
    <row r="338" spans="1:6">
      <c r="A338" t="s">
        <v>427</v>
      </c>
      <c r="C338">
        <f>device._company_importer.devgroup_kemikaali</f>
        <v>0</v>
      </c>
      <c r="E338" t="s">
        <v>219</v>
      </c>
    </row>
    <row r="339" spans="1:6">
      <c r="A339" t="s">
        <v>428</v>
      </c>
      <c r="C339">
        <f>device._company_importer.devgroup_nestekaasu</f>
        <v>0</v>
      </c>
      <c r="E339" t="s">
        <v>219</v>
      </c>
    </row>
    <row r="340" spans="1:6">
      <c r="A340" t="s">
        <v>429</v>
      </c>
      <c r="C340">
        <f>device._company_importer.devgroup_maakaasu</f>
        <v>0</v>
      </c>
      <c r="E340" t="s">
        <v>219</v>
      </c>
    </row>
    <row r="341" spans="1:6">
      <c r="A341" t="s">
        <v>430</v>
      </c>
      <c r="C341">
        <f>device._company_importer.devgroup_biokaasu</f>
        <v>0</v>
      </c>
      <c r="E341" t="s">
        <v>219</v>
      </c>
    </row>
    <row r="342" spans="1:6">
      <c r="A342" t="s">
        <v>431</v>
      </c>
      <c r="C342">
        <f>device._company_importer.devgroup_vakadr</f>
        <v>0</v>
      </c>
      <c r="E342" t="s">
        <v>219</v>
      </c>
    </row>
    <row r="343" spans="1:6">
      <c r="A343" t="s">
        <v>432</v>
      </c>
      <c r="C343">
        <f>device._company_importer.devgroup_a2</f>
        <v>0</v>
      </c>
      <c r="E343" t="s">
        <v>219</v>
      </c>
    </row>
    <row r="344" spans="1:6">
      <c r="A344" t="s">
        <v>433</v>
      </c>
      <c r="C344">
        <f>device._company_importer.devgroup_g</f>
        <v>0</v>
      </c>
      <c r="E344" t="s">
        <v>219</v>
      </c>
    </row>
    <row r="345" spans="1:6">
      <c r="A345" t="s">
        <v>434</v>
      </c>
      <c r="C345">
        <f>device._company_importer.devgroup_other</f>
        <v>0</v>
      </c>
      <c r="E345" t="s">
        <v>219</v>
      </c>
    </row>
    <row r="346" spans="1:6">
      <c r="A346" t="s">
        <v>435</v>
      </c>
      <c r="C346">
        <f>device._company_importer.role_manufacturer</f>
        <v>0</v>
      </c>
      <c r="E346" t="s">
        <v>219</v>
      </c>
    </row>
    <row r="347" spans="1:6">
      <c r="A347" t="s">
        <v>436</v>
      </c>
      <c r="C347">
        <f>device._company_importer.role_energyplant</f>
        <v>0</v>
      </c>
      <c r="E347" t="s">
        <v>219</v>
      </c>
    </row>
    <row r="348" spans="1:6">
      <c r="A348" t="s">
        <v>437</v>
      </c>
      <c r="C348">
        <f>device._company_importer.role_government</f>
        <v>0</v>
      </c>
      <c r="E348" t="s">
        <v>219</v>
      </c>
    </row>
    <row r="349" spans="1:6">
      <c r="A349" t="s">
        <v>438</v>
      </c>
      <c r="C349">
        <f>device._company_importer.role_processplant</f>
        <v>0</v>
      </c>
      <c r="E349" t="s">
        <v>219</v>
      </c>
    </row>
    <row r="350" spans="1:6">
      <c r="A350" t="s">
        <v>439</v>
      </c>
      <c r="C350">
        <f>device._company_importer.role_transport</f>
        <v>0</v>
      </c>
      <c r="E350" t="s">
        <v>219</v>
      </c>
    </row>
    <row r="351" spans="1:6">
      <c r="A351" t="s">
        <v>440</v>
      </c>
      <c r="C351">
        <f>device._company_importer.inspection_institution</f>
        <v>0</v>
      </c>
      <c r="E351" t="s">
        <v>219</v>
      </c>
    </row>
    <row r="352" spans="1:6">
      <c r="A352" t="s">
        <v>441</v>
      </c>
      <c r="B352" t="s">
        <v>1074</v>
      </c>
      <c r="C352" t="str">
        <f>device._company_owner.uuid</f>
        <v>c5dc4139-9bb5-4977-836d-3989421722fb</v>
      </c>
      <c r="E352" t="s">
        <v>219</v>
      </c>
    </row>
    <row r="353" spans="1:6">
      <c r="A353" t="s">
        <v>442</v>
      </c>
      <c r="B353">
        <v>10553</v>
      </c>
      <c r="C353">
        <f>device._company_owner.aindex</f>
        <v>10553</v>
      </c>
      <c r="E353" t="s">
        <v>219</v>
      </c>
    </row>
    <row r="354" spans="1:6">
      <c r="A354" t="s">
        <v>443</v>
      </c>
      <c r="B354" t="s">
        <v>1129</v>
      </c>
      <c r="C354" t="str">
        <f>device._company_owner.name</f>
        <v>Möttönen Oy</v>
      </c>
      <c r="E354" t="s">
        <v>219</v>
      </c>
    </row>
    <row r="355" spans="1:6">
      <c r="A355" t="s">
        <v>444</v>
      </c>
      <c r="B355">
        <v>1</v>
      </c>
      <c r="C355">
        <f>device._company_owner.enabled</f>
        <v>1</v>
      </c>
      <c r="E355" t="s">
        <v>219</v>
      </c>
    </row>
    <row r="356" spans="1:6">
      <c r="A356" t="s">
        <v>445</v>
      </c>
      <c r="B356" t="s">
        <v>1087</v>
      </c>
      <c r="C356" t="str">
        <f>device._company_owner.migrated</f>
        <v>0 </v>
      </c>
      <c r="E356" t="s">
        <v>219</v>
      </c>
    </row>
    <row r="357" spans="1:6">
      <c r="A357" t="s">
        <v>446</v>
      </c>
      <c r="B357"/>
      <c r="C357" t="str">
        <f>device._company_owner.migration</f>
        <v/>
      </c>
      <c r="E357" t="s">
        <v>219</v>
      </c>
    </row>
    <row r="358" spans="1:6">
      <c r="A358" t="s">
        <v>447</v>
      </c>
      <c r="B358"/>
      <c r="C358" t="str">
        <f>device._company_owner.migration_target</f>
        <v/>
      </c>
      <c r="E358" t="s">
        <v>219</v>
      </c>
    </row>
    <row r="359" spans="1:6">
      <c r="A359" t="s">
        <v>448</v>
      </c>
      <c r="B359" t="s">
        <v>1130</v>
      </c>
      <c r="C359" t="str">
        <f>device._company_owner.StartTime</f>
        <v>2022-02-25 08:32:53</v>
      </c>
      <c r="E359" t="s">
        <v>219</v>
      </c>
    </row>
    <row r="360" spans="1:6">
      <c r="A360" t="s">
        <v>449</v>
      </c>
      <c r="B360" t="s">
        <v>1131</v>
      </c>
      <c r="C360" t="str">
        <f>device._company_owner.UpdateTime</f>
        <v>2024-12-13 06:00:01</v>
      </c>
      <c r="E360" t="s">
        <v>219</v>
      </c>
    </row>
    <row r="361" spans="1:6">
      <c r="A361" t="s">
        <v>450</v>
      </c>
      <c r="B361"/>
      <c r="C361" t="str">
        <f>device._company_owner.datasource</f>
        <v/>
      </c>
      <c r="E361" t="s">
        <v>219</v>
      </c>
    </row>
    <row r="362" spans="1:6">
      <c r="A362" t="s">
        <v>451</v>
      </c>
      <c r="B362" t="s">
        <v>1132</v>
      </c>
      <c r="C362" t="str">
        <f>device._company_owner.street_post</f>
        <v>Möttöskatu 12</v>
      </c>
      <c r="E362" t="s">
        <v>219</v>
      </c>
    </row>
    <row r="363" spans="1:6">
      <c r="A363" t="s">
        <v>452</v>
      </c>
      <c r="B363" t="s">
        <v>1135</v>
      </c>
      <c r="C363" t="str">
        <f>device._company_owner.street_visit</f>
        <v>Tuotekatu 1</v>
      </c>
      <c r="E363" t="s">
        <v>219</v>
      </c>
    </row>
    <row r="364" spans="1:6">
      <c r="A364" t="s">
        <v>453</v>
      </c>
      <c r="B364" t="s">
        <v>1133</v>
      </c>
      <c r="C364" t="str">
        <f>device._company_owner.zip_code</f>
        <v>02100 </v>
      </c>
      <c r="E364" t="s">
        <v>219</v>
      </c>
    </row>
    <row r="365" spans="1:6">
      <c r="A365" t="s">
        <v>454</v>
      </c>
      <c r="B365" t="s">
        <v>1134</v>
      </c>
      <c r="C365" t="str">
        <f>device._company_owner.city</f>
        <v>Säkylä</v>
      </c>
      <c r="E365" t="s">
        <v>219</v>
      </c>
    </row>
    <row r="366" spans="1:6">
      <c r="A366" t="s">
        <v>455</v>
      </c>
      <c r="B366"/>
      <c r="C366" t="str">
        <f>device._company_owner.notes</f>
        <v/>
      </c>
      <c r="E366" t="s">
        <v>219</v>
      </c>
    </row>
    <row r="367" spans="1:6">
      <c r="A367" t="s">
        <v>456</v>
      </c>
      <c r="B367" t="s">
        <v>1136</v>
      </c>
      <c r="C367" t="str">
        <f>device._company_owner.state</f>
        <v>active</v>
      </c>
      <c r="E367" t="s">
        <v>219</v>
      </c>
    </row>
    <row r="368" spans="1:6">
      <c r="A368" t="s">
        <v>457</v>
      </c>
      <c r="B368" t="s">
        <v>1137</v>
      </c>
      <c r="C368" t="str">
        <f>device._company_owner.email</f>
        <v>info@vodera.fi</v>
      </c>
      <c r="E368" t="s">
        <v>219</v>
      </c>
    </row>
    <row r="369" spans="1:6">
      <c r="A369" t="s">
        <v>458</v>
      </c>
      <c r="B369" t="s">
        <v>1087</v>
      </c>
      <c r="C369" t="str">
        <f>device._company_owner.customer_value</f>
        <v>0 </v>
      </c>
      <c r="E369" t="s">
        <v>219</v>
      </c>
    </row>
    <row r="370" spans="1:6">
      <c r="A370" t="s">
        <v>459</v>
      </c>
      <c r="B370" t="s">
        <v>1087</v>
      </c>
      <c r="C370" t="str">
        <f>device._company_owner.area_uusimaa</f>
        <v>0 </v>
      </c>
      <c r="E370" t="s">
        <v>219</v>
      </c>
    </row>
    <row r="371" spans="1:6">
      <c r="A371" t="s">
        <v>460</v>
      </c>
      <c r="B371">
        <v>1</v>
      </c>
      <c r="C371">
        <f>device._company_owner.area_varsinais</f>
        <v>1</v>
      </c>
      <c r="E371" t="s">
        <v>219</v>
      </c>
    </row>
    <row r="372" spans="1:6">
      <c r="A372" t="s">
        <v>461</v>
      </c>
      <c r="B372" t="s">
        <v>1087</v>
      </c>
      <c r="C372" t="str">
        <f>device._company_owner.area_kymenlaakso</f>
        <v>0 </v>
      </c>
      <c r="E372" t="s">
        <v>219</v>
      </c>
    </row>
    <row r="373" spans="1:6">
      <c r="A373" t="s">
        <v>462</v>
      </c>
      <c r="B373" t="s">
        <v>1087</v>
      </c>
      <c r="C373" t="str">
        <f>device._company_owner.area_hame</f>
        <v>0 </v>
      </c>
      <c r="E373" t="s">
        <v>219</v>
      </c>
    </row>
    <row r="374" spans="1:6">
      <c r="A374" t="s">
        <v>463</v>
      </c>
      <c r="B374" t="s">
        <v>1087</v>
      </c>
      <c r="C374" t="str">
        <f>device._company_owner.area_satakunta</f>
        <v>0 </v>
      </c>
      <c r="E374" t="s">
        <v>219</v>
      </c>
    </row>
    <row r="375" spans="1:6">
      <c r="A375" t="s">
        <v>464</v>
      </c>
      <c r="B375" t="s">
        <v>1087</v>
      </c>
      <c r="C375" t="str">
        <f>device._company_owner.area_pohjanmaa</f>
        <v>0 </v>
      </c>
      <c r="E375" t="s">
        <v>219</v>
      </c>
    </row>
    <row r="376" spans="1:6">
      <c r="A376" t="s">
        <v>465</v>
      </c>
      <c r="B376" t="s">
        <v>1087</v>
      </c>
      <c r="C376" t="str">
        <f>device._company_owner.area_pohjois</f>
        <v>0 </v>
      </c>
      <c r="E376" t="s">
        <v>219</v>
      </c>
    </row>
    <row r="377" spans="1:6">
      <c r="A377" t="s">
        <v>466</v>
      </c>
      <c r="B377" t="s">
        <v>1087</v>
      </c>
      <c r="C377" t="str">
        <f>device._company_owner.area_lappi</f>
        <v>0 </v>
      </c>
      <c r="E377" t="s">
        <v>219</v>
      </c>
    </row>
    <row r="378" spans="1:6">
      <c r="A378" t="s">
        <v>467</v>
      </c>
      <c r="B378">
        <v>1</v>
      </c>
      <c r="C378">
        <f>device._company_owner.devgroup_paine</f>
        <v>1</v>
      </c>
      <c r="E378" t="s">
        <v>219</v>
      </c>
    </row>
    <row r="379" spans="1:6">
      <c r="A379" t="s">
        <v>468</v>
      </c>
      <c r="B379" t="s">
        <v>1087</v>
      </c>
      <c r="C379" t="str">
        <f>device._company_owner.devgroup_kemikaali</f>
        <v>0 </v>
      </c>
      <c r="E379" t="s">
        <v>219</v>
      </c>
    </row>
    <row r="380" spans="1:6">
      <c r="A380" t="s">
        <v>469</v>
      </c>
      <c r="B380" t="s">
        <v>1087</v>
      </c>
      <c r="C380" t="str">
        <f>device._company_owner.devgroup_nestekaasu</f>
        <v>0 </v>
      </c>
      <c r="E380" t="s">
        <v>219</v>
      </c>
    </row>
    <row r="381" spans="1:6">
      <c r="A381" t="s">
        <v>470</v>
      </c>
      <c r="B381" t="s">
        <v>1087</v>
      </c>
      <c r="C381" t="str">
        <f>device._company_owner.devgroup_maakaasu</f>
        <v>0 </v>
      </c>
      <c r="E381" t="s">
        <v>219</v>
      </c>
    </row>
    <row r="382" spans="1:6">
      <c r="A382" t="s">
        <v>471</v>
      </c>
      <c r="B382" t="s">
        <v>1087</v>
      </c>
      <c r="C382" t="str">
        <f>device._company_owner.devgroup_biokaasu</f>
        <v>0 </v>
      </c>
      <c r="E382" t="s">
        <v>219</v>
      </c>
    </row>
    <row r="383" spans="1:6">
      <c r="A383" t="s">
        <v>472</v>
      </c>
      <c r="B383" t="s">
        <v>1087</v>
      </c>
      <c r="C383" t="str">
        <f>device._company_owner.devgroup_vakadr</f>
        <v>0 </v>
      </c>
      <c r="E383" t="s">
        <v>219</v>
      </c>
    </row>
    <row r="384" spans="1:6">
      <c r="A384" t="s">
        <v>473</v>
      </c>
      <c r="B384" t="s">
        <v>1087</v>
      </c>
      <c r="C384" t="str">
        <f>device._company_owner.devgroup_a2</f>
        <v>0 </v>
      </c>
      <c r="E384" t="s">
        <v>219</v>
      </c>
    </row>
    <row r="385" spans="1:6">
      <c r="A385" t="s">
        <v>474</v>
      </c>
      <c r="B385" t="s">
        <v>1087</v>
      </c>
      <c r="C385" t="str">
        <f>device._company_owner.devgroup_g</f>
        <v>0 </v>
      </c>
      <c r="E385" t="s">
        <v>219</v>
      </c>
    </row>
    <row r="386" spans="1:6">
      <c r="A386" t="s">
        <v>475</v>
      </c>
      <c r="B386" t="s">
        <v>1087</v>
      </c>
      <c r="C386" t="str">
        <f>device._company_owner.devgroup_other</f>
        <v>0 </v>
      </c>
      <c r="E386" t="s">
        <v>219</v>
      </c>
    </row>
    <row r="387" spans="1:6">
      <c r="A387" t="s">
        <v>476</v>
      </c>
      <c r="B387" t="s">
        <v>1087</v>
      </c>
      <c r="C387" t="str">
        <f>device._company_owner.role_manufacturer</f>
        <v>0 </v>
      </c>
      <c r="E387" t="s">
        <v>219</v>
      </c>
    </row>
    <row r="388" spans="1:6">
      <c r="A388" t="s">
        <v>477</v>
      </c>
      <c r="B388" t="s">
        <v>1087</v>
      </c>
      <c r="C388" t="str">
        <f>device._company_owner.role_energyplant</f>
        <v>0 </v>
      </c>
      <c r="E388" t="s">
        <v>219</v>
      </c>
    </row>
    <row r="389" spans="1:6">
      <c r="A389" t="s">
        <v>478</v>
      </c>
      <c r="B389" t="s">
        <v>1087</v>
      </c>
      <c r="C389" t="str">
        <f>device._company_owner.role_government</f>
        <v>0 </v>
      </c>
      <c r="E389" t="s">
        <v>219</v>
      </c>
    </row>
    <row r="390" spans="1:6">
      <c r="A390" t="s">
        <v>479</v>
      </c>
      <c r="B390">
        <v>1</v>
      </c>
      <c r="C390">
        <f>device._company_owner.role_processplant</f>
        <v>1</v>
      </c>
      <c r="E390" t="s">
        <v>219</v>
      </c>
    </row>
    <row r="391" spans="1:6">
      <c r="A391" t="s">
        <v>480</v>
      </c>
      <c r="B391" t="s">
        <v>1087</v>
      </c>
      <c r="C391" t="str">
        <f>device._company_owner.role_transport</f>
        <v>0 </v>
      </c>
      <c r="E391" t="s">
        <v>219</v>
      </c>
    </row>
    <row r="392" spans="1:6">
      <c r="A392" t="s">
        <v>481</v>
      </c>
      <c r="B392" t="s">
        <v>1138</v>
      </c>
      <c r="C392" t="str">
        <f>device._company_owner.inspection_institution</f>
        <v>admitted</v>
      </c>
      <c r="E392" t="s">
        <v>219</v>
      </c>
    </row>
    <row r="393" spans="1:6">
      <c r="A393" t="s">
        <v>482</v>
      </c>
      <c r="B393" t="s">
        <v>1074</v>
      </c>
      <c r="C393" t="str">
        <f>device._company_holder.uuid</f>
        <v>c5dc4139-9bb5-4977-836d-3989421722fb</v>
      </c>
      <c r="E393" t="s">
        <v>219</v>
      </c>
    </row>
    <row r="394" spans="1:6">
      <c r="A394" t="s">
        <v>483</v>
      </c>
      <c r="B394">
        <v>10553</v>
      </c>
      <c r="C394">
        <f>device._company_holder.aindex</f>
        <v>10553</v>
      </c>
      <c r="E394" t="s">
        <v>219</v>
      </c>
    </row>
    <row r="395" spans="1:6">
      <c r="A395" t="s">
        <v>484</v>
      </c>
      <c r="B395" t="s">
        <v>1129</v>
      </c>
      <c r="C395" t="str">
        <f>device._company_holder.name</f>
        <v>Möttönen Oy</v>
      </c>
      <c r="E395" t="s">
        <v>219</v>
      </c>
    </row>
    <row r="396" spans="1:6">
      <c r="A396" t="s">
        <v>485</v>
      </c>
      <c r="B396">
        <v>1</v>
      </c>
      <c r="C396">
        <f>device._company_holder.enabled</f>
        <v>1</v>
      </c>
      <c r="E396" t="s">
        <v>219</v>
      </c>
    </row>
    <row r="397" spans="1:6">
      <c r="A397" t="s">
        <v>486</v>
      </c>
      <c r="B397" t="s">
        <v>1087</v>
      </c>
      <c r="C397" t="str">
        <f>device._company_holder.migrated</f>
        <v>0 </v>
      </c>
      <c r="E397" t="s">
        <v>219</v>
      </c>
    </row>
    <row r="398" spans="1:6">
      <c r="A398" t="s">
        <v>487</v>
      </c>
      <c r="B398"/>
      <c r="C398" t="str">
        <f>device._company_holder.migration</f>
        <v/>
      </c>
      <c r="E398" t="s">
        <v>219</v>
      </c>
    </row>
    <row r="399" spans="1:6">
      <c r="A399" t="s">
        <v>488</v>
      </c>
      <c r="B399"/>
      <c r="C399" t="str">
        <f>device._company_holder.migration_target</f>
        <v/>
      </c>
      <c r="E399" t="s">
        <v>219</v>
      </c>
    </row>
    <row r="400" spans="1:6">
      <c r="A400" t="s">
        <v>489</v>
      </c>
      <c r="B400" t="s">
        <v>1130</v>
      </c>
      <c r="C400" t="str">
        <f>device._company_holder.StartTime</f>
        <v>2022-02-25 08:32:53</v>
      </c>
      <c r="E400" t="s">
        <v>219</v>
      </c>
    </row>
    <row r="401" spans="1:6">
      <c r="A401" t="s">
        <v>490</v>
      </c>
      <c r="B401" t="s">
        <v>1131</v>
      </c>
      <c r="C401" t="str">
        <f>device._company_holder.UpdateTime</f>
        <v>2024-12-13 06:00:01</v>
      </c>
      <c r="E401" t="s">
        <v>219</v>
      </c>
    </row>
    <row r="402" spans="1:6">
      <c r="A402" t="s">
        <v>491</v>
      </c>
      <c r="B402"/>
      <c r="C402" t="str">
        <f>device._company_holder.datasource</f>
        <v/>
      </c>
      <c r="E402" t="s">
        <v>219</v>
      </c>
    </row>
    <row r="403" spans="1:6">
      <c r="A403" t="s">
        <v>492</v>
      </c>
      <c r="B403" t="s">
        <v>1132</v>
      </c>
      <c r="C403" t="str">
        <f>device._company_holder.street_post</f>
        <v>Möttöskatu 12</v>
      </c>
      <c r="E403" t="s">
        <v>219</v>
      </c>
    </row>
    <row r="404" spans="1:6">
      <c r="A404" t="s">
        <v>493</v>
      </c>
      <c r="B404" t="s">
        <v>1135</v>
      </c>
      <c r="C404" t="str">
        <f>device._company_holder.street_visit</f>
        <v>Tuotekatu 1</v>
      </c>
      <c r="E404" t="s">
        <v>219</v>
      </c>
    </row>
    <row r="405" spans="1:6">
      <c r="A405" t="s">
        <v>494</v>
      </c>
      <c r="B405" t="s">
        <v>1133</v>
      </c>
      <c r="C405" t="str">
        <f>device._company_holder.zip_code</f>
        <v>02100 </v>
      </c>
      <c r="E405" t="s">
        <v>219</v>
      </c>
    </row>
    <row r="406" spans="1:6">
      <c r="A406" t="s">
        <v>495</v>
      </c>
      <c r="B406" t="s">
        <v>1134</v>
      </c>
      <c r="C406" t="str">
        <f>device._company_holder.city</f>
        <v>Säkylä</v>
      </c>
      <c r="E406" t="s">
        <v>219</v>
      </c>
    </row>
    <row r="407" spans="1:6">
      <c r="A407" t="s">
        <v>496</v>
      </c>
      <c r="B407"/>
      <c r="C407" t="str">
        <f>device._company_holder.notes</f>
        <v/>
      </c>
      <c r="E407" t="s">
        <v>219</v>
      </c>
    </row>
    <row r="408" spans="1:6">
      <c r="A408" t="s">
        <v>497</v>
      </c>
      <c r="B408" t="s">
        <v>1136</v>
      </c>
      <c r="C408" t="str">
        <f>device._company_holder.state</f>
        <v>active</v>
      </c>
      <c r="E408" t="s">
        <v>219</v>
      </c>
    </row>
    <row r="409" spans="1:6">
      <c r="A409" t="s">
        <v>498</v>
      </c>
      <c r="B409" t="s">
        <v>1137</v>
      </c>
      <c r="C409" t="str">
        <f>device._company_holder.email</f>
        <v>info@vodera.fi</v>
      </c>
      <c r="E409" t="s">
        <v>219</v>
      </c>
    </row>
    <row r="410" spans="1:6">
      <c r="A410" t="s">
        <v>499</v>
      </c>
      <c r="B410" t="s">
        <v>1087</v>
      </c>
      <c r="C410" t="str">
        <f>device._company_holder.customer_value</f>
        <v>0 </v>
      </c>
      <c r="E410" t="s">
        <v>219</v>
      </c>
    </row>
    <row r="411" spans="1:6">
      <c r="A411" t="s">
        <v>500</v>
      </c>
      <c r="B411" t="s">
        <v>1087</v>
      </c>
      <c r="C411" t="str">
        <f>device._company_holder.area_uusimaa</f>
        <v>0 </v>
      </c>
      <c r="E411" t="s">
        <v>219</v>
      </c>
    </row>
    <row r="412" spans="1:6">
      <c r="A412" t="s">
        <v>501</v>
      </c>
      <c r="B412">
        <v>1</v>
      </c>
      <c r="C412">
        <f>device._company_holder.area_varsinais</f>
        <v>1</v>
      </c>
      <c r="E412" t="s">
        <v>219</v>
      </c>
    </row>
    <row r="413" spans="1:6">
      <c r="A413" t="s">
        <v>502</v>
      </c>
      <c r="B413" t="s">
        <v>1087</v>
      </c>
      <c r="C413" t="str">
        <f>device._company_holder.area_kymenlaakso</f>
        <v>0 </v>
      </c>
      <c r="E413" t="s">
        <v>219</v>
      </c>
    </row>
    <row r="414" spans="1:6">
      <c r="A414" t="s">
        <v>503</v>
      </c>
      <c r="B414" t="s">
        <v>1087</v>
      </c>
      <c r="C414" t="str">
        <f>device._company_holder.area_hame</f>
        <v>0 </v>
      </c>
      <c r="E414" t="s">
        <v>219</v>
      </c>
    </row>
    <row r="415" spans="1:6">
      <c r="A415" t="s">
        <v>504</v>
      </c>
      <c r="B415" t="s">
        <v>1087</v>
      </c>
      <c r="C415" t="str">
        <f>device._company_holder.area_satakunta</f>
        <v>0 </v>
      </c>
      <c r="E415" t="s">
        <v>219</v>
      </c>
    </row>
    <row r="416" spans="1:6">
      <c r="A416" t="s">
        <v>505</v>
      </c>
      <c r="B416" t="s">
        <v>1087</v>
      </c>
      <c r="C416" t="str">
        <f>device._company_holder.area_pohjanmaa</f>
        <v>0 </v>
      </c>
      <c r="E416" t="s">
        <v>219</v>
      </c>
    </row>
    <row r="417" spans="1:6">
      <c r="A417" t="s">
        <v>506</v>
      </c>
      <c r="B417" t="s">
        <v>1087</v>
      </c>
      <c r="C417" t="str">
        <f>device._company_holder.area_pohjois</f>
        <v>0 </v>
      </c>
      <c r="E417" t="s">
        <v>219</v>
      </c>
    </row>
    <row r="418" spans="1:6">
      <c r="A418" t="s">
        <v>507</v>
      </c>
      <c r="B418" t="s">
        <v>1087</v>
      </c>
      <c r="C418" t="str">
        <f>device._company_holder.area_lappi</f>
        <v>0 </v>
      </c>
      <c r="E418" t="s">
        <v>219</v>
      </c>
    </row>
    <row r="419" spans="1:6">
      <c r="A419" t="s">
        <v>508</v>
      </c>
      <c r="B419">
        <v>1</v>
      </c>
      <c r="C419">
        <f>device._company_holder.devgroup_paine</f>
        <v>1</v>
      </c>
      <c r="E419" t="s">
        <v>219</v>
      </c>
    </row>
    <row r="420" spans="1:6">
      <c r="A420" t="s">
        <v>509</v>
      </c>
      <c r="B420" t="s">
        <v>1087</v>
      </c>
      <c r="C420" t="str">
        <f>device._company_holder.devgroup_kemikaali</f>
        <v>0 </v>
      </c>
      <c r="E420" t="s">
        <v>219</v>
      </c>
    </row>
    <row r="421" spans="1:6">
      <c r="A421" t="s">
        <v>510</v>
      </c>
      <c r="B421" t="s">
        <v>1087</v>
      </c>
      <c r="C421" t="str">
        <f>device._company_holder.devgroup_nestekaasu</f>
        <v>0 </v>
      </c>
      <c r="E421" t="s">
        <v>219</v>
      </c>
    </row>
    <row r="422" spans="1:6">
      <c r="A422" t="s">
        <v>511</v>
      </c>
      <c r="B422" t="s">
        <v>1087</v>
      </c>
      <c r="C422" t="str">
        <f>device._company_holder.devgroup_maakaasu</f>
        <v>0 </v>
      </c>
      <c r="E422" t="s">
        <v>219</v>
      </c>
    </row>
    <row r="423" spans="1:6">
      <c r="A423" t="s">
        <v>512</v>
      </c>
      <c r="B423" t="s">
        <v>1087</v>
      </c>
      <c r="C423" t="str">
        <f>device._company_holder.devgroup_biokaasu</f>
        <v>0 </v>
      </c>
      <c r="E423" t="s">
        <v>219</v>
      </c>
    </row>
    <row r="424" spans="1:6">
      <c r="A424" t="s">
        <v>513</v>
      </c>
      <c r="B424" t="s">
        <v>1087</v>
      </c>
      <c r="C424" t="str">
        <f>device._company_holder.devgroup_vakadr</f>
        <v>0 </v>
      </c>
      <c r="E424" t="s">
        <v>219</v>
      </c>
    </row>
    <row r="425" spans="1:6">
      <c r="A425" t="s">
        <v>514</v>
      </c>
      <c r="B425" t="s">
        <v>1087</v>
      </c>
      <c r="C425" t="str">
        <f>device._company_holder.devgroup_a2</f>
        <v>0 </v>
      </c>
      <c r="E425" t="s">
        <v>219</v>
      </c>
    </row>
    <row r="426" spans="1:6">
      <c r="A426" t="s">
        <v>515</v>
      </c>
      <c r="B426" t="s">
        <v>1087</v>
      </c>
      <c r="C426" t="str">
        <f>device._company_holder.devgroup_g</f>
        <v>0 </v>
      </c>
      <c r="E426" t="s">
        <v>219</v>
      </c>
    </row>
    <row r="427" spans="1:6">
      <c r="A427" t="s">
        <v>516</v>
      </c>
      <c r="B427" t="s">
        <v>1087</v>
      </c>
      <c r="C427" t="str">
        <f>device._company_holder.devgroup_other</f>
        <v>0 </v>
      </c>
      <c r="E427" t="s">
        <v>219</v>
      </c>
    </row>
    <row r="428" spans="1:6">
      <c r="A428" t="s">
        <v>517</v>
      </c>
      <c r="B428" t="s">
        <v>1087</v>
      </c>
      <c r="C428" t="str">
        <f>device._company_holder.role_manufacturer</f>
        <v>0 </v>
      </c>
      <c r="E428" t="s">
        <v>219</v>
      </c>
    </row>
    <row r="429" spans="1:6">
      <c r="A429" t="s">
        <v>518</v>
      </c>
      <c r="B429" t="s">
        <v>1087</v>
      </c>
      <c r="C429" t="str">
        <f>device._company_holder.role_energyplant</f>
        <v>0 </v>
      </c>
      <c r="E429" t="s">
        <v>219</v>
      </c>
    </row>
    <row r="430" spans="1:6">
      <c r="A430" t="s">
        <v>519</v>
      </c>
      <c r="B430" t="s">
        <v>1087</v>
      </c>
      <c r="C430" t="str">
        <f>device._company_holder.role_government</f>
        <v>0 </v>
      </c>
      <c r="E430" t="s">
        <v>219</v>
      </c>
    </row>
    <row r="431" spans="1:6">
      <c r="A431" t="s">
        <v>520</v>
      </c>
      <c r="B431">
        <v>1</v>
      </c>
      <c r="C431">
        <f>device._company_holder.role_processplant</f>
        <v>1</v>
      </c>
      <c r="E431" t="s">
        <v>219</v>
      </c>
    </row>
    <row r="432" spans="1:6">
      <c r="A432" t="s">
        <v>521</v>
      </c>
      <c r="B432" t="s">
        <v>1087</v>
      </c>
      <c r="C432" t="str">
        <f>device._company_holder.role_transport</f>
        <v>0 </v>
      </c>
      <c r="E432" t="s">
        <v>219</v>
      </c>
    </row>
    <row r="433" spans="1:6">
      <c r="A433" t="s">
        <v>522</v>
      </c>
      <c r="B433" t="s">
        <v>1138</v>
      </c>
      <c r="C433" t="str">
        <f>device._company_holder.inspection_institution</f>
        <v>admitted</v>
      </c>
      <c r="E433" t="s">
        <v>219</v>
      </c>
    </row>
    <row r="434" spans="1:6">
      <c r="A434" t="s">
        <v>523</v>
      </c>
      <c r="C434">
        <f>device._person_contact.uuid</f>
        <v>0</v>
      </c>
      <c r="E434" t="s">
        <v>219</v>
      </c>
    </row>
    <row r="435" spans="1:6">
      <c r="A435" t="s">
        <v>524</v>
      </c>
      <c r="C435">
        <f>device._person_contact.aindex</f>
        <v>0</v>
      </c>
      <c r="E435" t="s">
        <v>219</v>
      </c>
    </row>
    <row r="436" spans="1:6">
      <c r="A436" t="s">
        <v>525</v>
      </c>
      <c r="C436">
        <f>device._person_contact.company</f>
        <v>0</v>
      </c>
      <c r="E436" t="s">
        <v>219</v>
      </c>
    </row>
    <row r="437" spans="1:6">
      <c r="A437" t="s">
        <v>526</v>
      </c>
      <c r="C437">
        <f>device._person_contact.migration</f>
        <v>0</v>
      </c>
      <c r="E437" t="s">
        <v>219</v>
      </c>
    </row>
    <row r="438" spans="1:6">
      <c r="A438" t="s">
        <v>527</v>
      </c>
      <c r="C438">
        <f>device._person_contact.migration_target</f>
        <v>0</v>
      </c>
      <c r="E438" t="s">
        <v>219</v>
      </c>
    </row>
    <row r="439" spans="1:6">
      <c r="A439" t="s">
        <v>528</v>
      </c>
      <c r="C439">
        <f>device._person_contact.company_role</f>
        <v>0</v>
      </c>
      <c r="E439" t="s">
        <v>219</v>
      </c>
    </row>
    <row r="440" spans="1:6">
      <c r="A440" t="s">
        <v>529</v>
      </c>
      <c r="C440">
        <f>device._person_contact.name</f>
        <v>0</v>
      </c>
      <c r="E440" t="s">
        <v>219</v>
      </c>
    </row>
    <row r="441" spans="1:6">
      <c r="A441" t="s">
        <v>530</v>
      </c>
      <c r="C441">
        <f>device._person_contact.shorthand</f>
        <v>0</v>
      </c>
      <c r="E441" t="s">
        <v>219</v>
      </c>
    </row>
    <row r="442" spans="1:6">
      <c r="A442" t="s">
        <v>531</v>
      </c>
      <c r="C442">
        <f>device._person_contact.email</f>
        <v>0</v>
      </c>
      <c r="E442" t="s">
        <v>219</v>
      </c>
    </row>
    <row r="443" spans="1:6">
      <c r="A443" t="s">
        <v>532</v>
      </c>
      <c r="C443">
        <f>device._person_contact.phonenumber_cc</f>
        <v>0</v>
      </c>
      <c r="E443" t="s">
        <v>219</v>
      </c>
    </row>
    <row r="444" spans="1:6">
      <c r="A444" t="s">
        <v>533</v>
      </c>
      <c r="C444">
        <f>device._person_contact.phonenumber</f>
        <v>0</v>
      </c>
      <c r="E444" t="s">
        <v>219</v>
      </c>
    </row>
    <row r="445" spans="1:6">
      <c r="A445" t="s">
        <v>534</v>
      </c>
      <c r="C445">
        <f>device._person_contact.jobtitle</f>
        <v>0</v>
      </c>
      <c r="E445" t="s">
        <v>219</v>
      </c>
    </row>
    <row r="446" spans="1:6">
      <c r="A446" t="s">
        <v>535</v>
      </c>
      <c r="C446">
        <f>device._person_contact.qualification</f>
        <v>0</v>
      </c>
      <c r="E446" t="s">
        <v>219</v>
      </c>
    </row>
    <row r="447" spans="1:6">
      <c r="A447" t="s">
        <v>536</v>
      </c>
      <c r="C447">
        <f>device._person_contact.qualification_code</f>
        <v>0</v>
      </c>
      <c r="E447" t="s">
        <v>219</v>
      </c>
    </row>
    <row r="448" spans="1:6">
      <c r="A448" t="s">
        <v>537</v>
      </c>
      <c r="C448">
        <f>device._person_contact.role</f>
        <v>0</v>
      </c>
      <c r="E448" t="s">
        <v>219</v>
      </c>
    </row>
    <row r="449" spans="1:6">
      <c r="A449" t="s">
        <v>538</v>
      </c>
      <c r="C449">
        <f>device._person_contact.role_code</f>
        <v>0</v>
      </c>
      <c r="E449" t="s">
        <v>219</v>
      </c>
    </row>
    <row r="450" spans="1:6">
      <c r="A450" t="s">
        <v>539</v>
      </c>
      <c r="C450">
        <f>device._person_contact.delivery_address</f>
        <v>0</v>
      </c>
      <c r="E450" t="s">
        <v>219</v>
      </c>
    </row>
    <row r="451" spans="1:6">
      <c r="A451" t="s">
        <v>540</v>
      </c>
      <c r="C451">
        <f>device._person_contact.InsertTime</f>
        <v>0</v>
      </c>
      <c r="E451" t="s">
        <v>219</v>
      </c>
    </row>
    <row r="452" spans="1:6">
      <c r="A452" t="s">
        <v>541</v>
      </c>
      <c r="C452">
        <f>device._person_contact.UpdateTime</f>
        <v>0</v>
      </c>
      <c r="E452" t="s">
        <v>219</v>
      </c>
    </row>
    <row r="453" spans="1:6">
      <c r="A453" t="s">
        <v>542</v>
      </c>
      <c r="C453">
        <f>device._person_contact.migrated</f>
        <v>0</v>
      </c>
      <c r="E453" t="s">
        <v>219</v>
      </c>
    </row>
    <row r="454" spans="1:6">
      <c r="A454" t="s">
        <v>543</v>
      </c>
      <c r="C454">
        <f>device._person_contact.competence_lpg_supervisor</f>
        <v>0</v>
      </c>
      <c r="E454" t="s">
        <v>219</v>
      </c>
    </row>
    <row r="455" spans="1:6">
      <c r="A455" t="s">
        <v>544</v>
      </c>
      <c r="C455">
        <f>device._person_contact.competence_lpg_operator</f>
        <v>0</v>
      </c>
      <c r="E455" t="s">
        <v>219</v>
      </c>
    </row>
    <row r="456" spans="1:6">
      <c r="A456" t="s">
        <v>545</v>
      </c>
      <c r="C456">
        <f>device._person_contact.enabled</f>
        <v>0</v>
      </c>
      <c r="E456" t="s">
        <v>219</v>
      </c>
    </row>
    <row r="457" spans="1:6">
      <c r="A457" t="s">
        <v>546</v>
      </c>
      <c r="C457">
        <f>device._person_contact.birth_date</f>
        <v>0</v>
      </c>
      <c r="E457" t="s">
        <v>219</v>
      </c>
    </row>
    <row r="458" spans="1:6">
      <c r="A458" t="s">
        <v>547</v>
      </c>
      <c r="C458">
        <f>device._person_contact.birth_place</f>
        <v>0</v>
      </c>
      <c r="E458" t="s">
        <v>219</v>
      </c>
    </row>
    <row r="459" spans="1:6">
      <c r="A459" t="s">
        <v>548</v>
      </c>
      <c r="C459">
        <f>device._person_contact._company.uuid</f>
        <v>0</v>
      </c>
      <c r="E459" t="s">
        <v>219</v>
      </c>
    </row>
    <row r="460" spans="1:6">
      <c r="A460" t="s">
        <v>549</v>
      </c>
      <c r="C460">
        <f>device._person_contact._company.aindex</f>
        <v>0</v>
      </c>
      <c r="E460" t="s">
        <v>219</v>
      </c>
    </row>
    <row r="461" spans="1:6">
      <c r="A461" t="s">
        <v>550</v>
      </c>
      <c r="C461">
        <f>device._person_contact._company.name</f>
        <v>0</v>
      </c>
      <c r="E461" t="s">
        <v>219</v>
      </c>
    </row>
    <row r="462" spans="1:6">
      <c r="A462" t="s">
        <v>551</v>
      </c>
      <c r="C462">
        <f>device._person_contact._company.enabled</f>
        <v>0</v>
      </c>
      <c r="E462" t="s">
        <v>219</v>
      </c>
    </row>
    <row r="463" spans="1:6">
      <c r="A463" t="s">
        <v>552</v>
      </c>
      <c r="C463">
        <f>device._person_contact._company.migrated</f>
        <v>0</v>
      </c>
      <c r="E463" t="s">
        <v>219</v>
      </c>
    </row>
    <row r="464" spans="1:6">
      <c r="A464" t="s">
        <v>553</v>
      </c>
      <c r="C464">
        <f>device._person_contact._company.migration</f>
        <v>0</v>
      </c>
      <c r="E464" t="s">
        <v>219</v>
      </c>
    </row>
    <row r="465" spans="1:6">
      <c r="A465" t="s">
        <v>554</v>
      </c>
      <c r="C465">
        <f>device._person_contact._company.migration_target</f>
        <v>0</v>
      </c>
      <c r="E465" t="s">
        <v>219</v>
      </c>
    </row>
    <row r="466" spans="1:6">
      <c r="A466" t="s">
        <v>555</v>
      </c>
      <c r="C466">
        <f>device._person_contact._company.StartTime</f>
        <v>0</v>
      </c>
      <c r="E466" t="s">
        <v>219</v>
      </c>
    </row>
    <row r="467" spans="1:6">
      <c r="A467" t="s">
        <v>556</v>
      </c>
      <c r="C467">
        <f>device._person_contact._company.UpdateTime</f>
        <v>0</v>
      </c>
      <c r="E467" t="s">
        <v>219</v>
      </c>
    </row>
    <row r="468" spans="1:6">
      <c r="A468" t="s">
        <v>557</v>
      </c>
      <c r="C468">
        <f>device._person_contact._company.datasource</f>
        <v>0</v>
      </c>
      <c r="E468" t="s">
        <v>219</v>
      </c>
    </row>
    <row r="469" spans="1:6">
      <c r="A469" t="s">
        <v>558</v>
      </c>
      <c r="C469">
        <f>device._person_contact._company.street_post</f>
        <v>0</v>
      </c>
      <c r="E469" t="s">
        <v>219</v>
      </c>
    </row>
    <row r="470" spans="1:6">
      <c r="A470" t="s">
        <v>559</v>
      </c>
      <c r="C470">
        <f>device._person_contact._company.street_visit</f>
        <v>0</v>
      </c>
      <c r="E470" t="s">
        <v>219</v>
      </c>
    </row>
    <row r="471" spans="1:6">
      <c r="A471" t="s">
        <v>560</v>
      </c>
      <c r="C471">
        <f>device._person_contact._company.zip_code</f>
        <v>0</v>
      </c>
      <c r="E471" t="s">
        <v>219</v>
      </c>
    </row>
    <row r="472" spans="1:6">
      <c r="A472" t="s">
        <v>561</v>
      </c>
      <c r="C472">
        <f>device._person_contact._company.city</f>
        <v>0</v>
      </c>
      <c r="E472" t="s">
        <v>219</v>
      </c>
    </row>
    <row r="473" spans="1:6">
      <c r="A473" t="s">
        <v>562</v>
      </c>
      <c r="C473">
        <f>device._person_contact._company.notes</f>
        <v>0</v>
      </c>
      <c r="E473" t="s">
        <v>219</v>
      </c>
    </row>
    <row r="474" spans="1:6">
      <c r="A474" t="s">
        <v>563</v>
      </c>
      <c r="C474">
        <f>device._person_contact._company.state</f>
        <v>0</v>
      </c>
      <c r="E474" t="s">
        <v>219</v>
      </c>
    </row>
    <row r="475" spans="1:6">
      <c r="A475" t="s">
        <v>564</v>
      </c>
      <c r="C475">
        <f>device._person_contact._company.email</f>
        <v>0</v>
      </c>
      <c r="E475" t="s">
        <v>219</v>
      </c>
    </row>
    <row r="476" spans="1:6">
      <c r="A476" t="s">
        <v>565</v>
      </c>
      <c r="C476">
        <f>device._person_contact._company.customer_value</f>
        <v>0</v>
      </c>
      <c r="E476" t="s">
        <v>219</v>
      </c>
    </row>
    <row r="477" spans="1:6">
      <c r="A477" t="s">
        <v>566</v>
      </c>
      <c r="C477">
        <f>device._person_contact._company.area_uusimaa</f>
        <v>0</v>
      </c>
      <c r="E477" t="s">
        <v>219</v>
      </c>
    </row>
    <row r="478" spans="1:6">
      <c r="A478" t="s">
        <v>567</v>
      </c>
      <c r="C478">
        <f>device._person_contact._company.area_varsinais</f>
        <v>0</v>
      </c>
      <c r="E478" t="s">
        <v>219</v>
      </c>
    </row>
    <row r="479" spans="1:6">
      <c r="A479" t="s">
        <v>568</v>
      </c>
      <c r="C479">
        <f>device._person_contact._company.area_kymenlaakso</f>
        <v>0</v>
      </c>
      <c r="E479" t="s">
        <v>219</v>
      </c>
    </row>
    <row r="480" spans="1:6">
      <c r="A480" t="s">
        <v>569</v>
      </c>
      <c r="C480">
        <f>device._person_contact._company.area_hame</f>
        <v>0</v>
      </c>
      <c r="E480" t="s">
        <v>219</v>
      </c>
    </row>
    <row r="481" spans="1:6">
      <c r="A481" t="s">
        <v>570</v>
      </c>
      <c r="C481">
        <f>device._person_contact._company.area_satakunta</f>
        <v>0</v>
      </c>
      <c r="E481" t="s">
        <v>219</v>
      </c>
    </row>
    <row r="482" spans="1:6">
      <c r="A482" t="s">
        <v>571</v>
      </c>
      <c r="C482">
        <f>device._person_contact._company.area_pohjanmaa</f>
        <v>0</v>
      </c>
      <c r="E482" t="s">
        <v>219</v>
      </c>
    </row>
    <row r="483" spans="1:6">
      <c r="A483" t="s">
        <v>572</v>
      </c>
      <c r="C483">
        <f>device._person_contact._company.area_pohjois</f>
        <v>0</v>
      </c>
      <c r="E483" t="s">
        <v>219</v>
      </c>
    </row>
    <row r="484" spans="1:6">
      <c r="A484" t="s">
        <v>573</v>
      </c>
      <c r="C484">
        <f>device._person_contact._company.area_lappi</f>
        <v>0</v>
      </c>
      <c r="E484" t="s">
        <v>219</v>
      </c>
    </row>
    <row r="485" spans="1:6">
      <c r="A485" t="s">
        <v>574</v>
      </c>
      <c r="C485">
        <f>device._person_contact._company.devgroup_paine</f>
        <v>0</v>
      </c>
      <c r="E485" t="s">
        <v>219</v>
      </c>
    </row>
    <row r="486" spans="1:6">
      <c r="A486" t="s">
        <v>575</v>
      </c>
      <c r="C486">
        <f>device._person_contact._company.devgroup_kemikaali</f>
        <v>0</v>
      </c>
      <c r="E486" t="s">
        <v>219</v>
      </c>
    </row>
    <row r="487" spans="1:6">
      <c r="A487" t="s">
        <v>576</v>
      </c>
      <c r="C487">
        <f>device._person_contact._company.devgroup_nestekaasu</f>
        <v>0</v>
      </c>
      <c r="E487" t="s">
        <v>219</v>
      </c>
    </row>
    <row r="488" spans="1:6">
      <c r="A488" t="s">
        <v>577</v>
      </c>
      <c r="C488">
        <f>device._person_contact._company.devgroup_maakaasu</f>
        <v>0</v>
      </c>
      <c r="E488" t="s">
        <v>219</v>
      </c>
    </row>
    <row r="489" spans="1:6">
      <c r="A489" t="s">
        <v>578</v>
      </c>
      <c r="C489">
        <f>device._person_contact._company.devgroup_biokaasu</f>
        <v>0</v>
      </c>
      <c r="E489" t="s">
        <v>219</v>
      </c>
    </row>
    <row r="490" spans="1:6">
      <c r="A490" t="s">
        <v>579</v>
      </c>
      <c r="C490">
        <f>device._person_contact._company.devgroup_vakadr</f>
        <v>0</v>
      </c>
      <c r="E490" t="s">
        <v>219</v>
      </c>
    </row>
    <row r="491" spans="1:6">
      <c r="A491" t="s">
        <v>580</v>
      </c>
      <c r="C491">
        <f>device._person_contact._company.devgroup_a2</f>
        <v>0</v>
      </c>
      <c r="E491" t="s">
        <v>219</v>
      </c>
    </row>
    <row r="492" spans="1:6">
      <c r="A492" t="s">
        <v>581</v>
      </c>
      <c r="C492">
        <f>device._person_contact._company.devgroup_g</f>
        <v>0</v>
      </c>
      <c r="E492" t="s">
        <v>219</v>
      </c>
    </row>
    <row r="493" spans="1:6">
      <c r="A493" t="s">
        <v>582</v>
      </c>
      <c r="C493">
        <f>device._person_contact._company.devgroup_other</f>
        <v>0</v>
      </c>
      <c r="E493" t="s">
        <v>219</v>
      </c>
    </row>
    <row r="494" spans="1:6">
      <c r="A494" t="s">
        <v>583</v>
      </c>
      <c r="C494">
        <f>device._person_contact._company.role_manufacturer</f>
        <v>0</v>
      </c>
      <c r="E494" t="s">
        <v>219</v>
      </c>
    </row>
    <row r="495" spans="1:6">
      <c r="A495" t="s">
        <v>584</v>
      </c>
      <c r="C495">
        <f>device._person_contact._company.role_energyplant</f>
        <v>0</v>
      </c>
      <c r="E495" t="s">
        <v>219</v>
      </c>
    </row>
    <row r="496" spans="1:6">
      <c r="A496" t="s">
        <v>585</v>
      </c>
      <c r="C496">
        <f>device._person_contact._company.role_government</f>
        <v>0</v>
      </c>
      <c r="E496" t="s">
        <v>219</v>
      </c>
    </row>
    <row r="497" spans="1:6">
      <c r="A497" t="s">
        <v>586</v>
      </c>
      <c r="C497">
        <f>device._person_contact._company.role_processplant</f>
        <v>0</v>
      </c>
      <c r="E497" t="s">
        <v>219</v>
      </c>
    </row>
    <row r="498" spans="1:6">
      <c r="A498" t="s">
        <v>587</v>
      </c>
      <c r="C498">
        <f>device._person_contact._company.role_transport</f>
        <v>0</v>
      </c>
      <c r="E498" t="s">
        <v>219</v>
      </c>
    </row>
    <row r="499" spans="1:6">
      <c r="A499" t="s">
        <v>588</v>
      </c>
      <c r="C499">
        <f>device._person_contact._company.inspection_institution</f>
        <v>0</v>
      </c>
      <c r="E499" t="s">
        <v>219</v>
      </c>
    </row>
    <row r="500" spans="1:6">
      <c r="A500" t="s">
        <v>589</v>
      </c>
      <c r="C500">
        <f>device._person_supervisor.uuid</f>
        <v>0</v>
      </c>
      <c r="E500" t="s">
        <v>219</v>
      </c>
    </row>
    <row r="501" spans="1:6">
      <c r="A501" t="s">
        <v>590</v>
      </c>
      <c r="C501">
        <f>device._person_supervisor.aindex</f>
        <v>0</v>
      </c>
      <c r="E501" t="s">
        <v>219</v>
      </c>
    </row>
    <row r="502" spans="1:6">
      <c r="A502" t="s">
        <v>591</v>
      </c>
      <c r="C502">
        <f>device._person_supervisor.company</f>
        <v>0</v>
      </c>
      <c r="E502" t="s">
        <v>219</v>
      </c>
    </row>
    <row r="503" spans="1:6">
      <c r="A503" t="s">
        <v>592</v>
      </c>
      <c r="C503">
        <f>device._person_supervisor.migration</f>
        <v>0</v>
      </c>
      <c r="E503" t="s">
        <v>219</v>
      </c>
    </row>
    <row r="504" spans="1:6">
      <c r="A504" t="s">
        <v>593</v>
      </c>
      <c r="C504">
        <f>device._person_supervisor.migration_target</f>
        <v>0</v>
      </c>
      <c r="E504" t="s">
        <v>219</v>
      </c>
    </row>
    <row r="505" spans="1:6">
      <c r="A505" t="s">
        <v>594</v>
      </c>
      <c r="C505">
        <f>device._person_supervisor.company_role</f>
        <v>0</v>
      </c>
      <c r="E505" t="s">
        <v>219</v>
      </c>
    </row>
    <row r="506" spans="1:6">
      <c r="A506" t="s">
        <v>595</v>
      </c>
      <c r="C506">
        <f>device._person_supervisor.name</f>
        <v>0</v>
      </c>
      <c r="E506" t="s">
        <v>219</v>
      </c>
    </row>
    <row r="507" spans="1:6">
      <c r="A507" t="s">
        <v>596</v>
      </c>
      <c r="C507">
        <f>device._person_supervisor.shorthand</f>
        <v>0</v>
      </c>
      <c r="E507" t="s">
        <v>219</v>
      </c>
    </row>
    <row r="508" spans="1:6">
      <c r="A508" t="s">
        <v>597</v>
      </c>
      <c r="C508">
        <f>device._person_supervisor.email</f>
        <v>0</v>
      </c>
      <c r="E508" t="s">
        <v>219</v>
      </c>
    </row>
    <row r="509" spans="1:6">
      <c r="A509" t="s">
        <v>598</v>
      </c>
      <c r="C509">
        <f>device._person_supervisor.phonenumber_cc</f>
        <v>0</v>
      </c>
      <c r="E509" t="s">
        <v>219</v>
      </c>
    </row>
    <row r="510" spans="1:6">
      <c r="A510" t="s">
        <v>599</v>
      </c>
      <c r="C510">
        <f>device._person_supervisor.phonenumber</f>
        <v>0</v>
      </c>
      <c r="E510" t="s">
        <v>219</v>
      </c>
    </row>
    <row r="511" spans="1:6">
      <c r="A511" t="s">
        <v>600</v>
      </c>
      <c r="C511">
        <f>device._person_supervisor.jobtitle</f>
        <v>0</v>
      </c>
      <c r="E511" t="s">
        <v>219</v>
      </c>
    </row>
    <row r="512" spans="1:6">
      <c r="A512" t="s">
        <v>601</v>
      </c>
      <c r="C512">
        <f>device._person_supervisor.qualification</f>
        <v>0</v>
      </c>
      <c r="E512" t="s">
        <v>219</v>
      </c>
    </row>
    <row r="513" spans="1:6">
      <c r="A513" t="s">
        <v>602</v>
      </c>
      <c r="C513">
        <f>device._person_supervisor.qualification_code</f>
        <v>0</v>
      </c>
      <c r="E513" t="s">
        <v>219</v>
      </c>
    </row>
    <row r="514" spans="1:6">
      <c r="A514" t="s">
        <v>603</v>
      </c>
      <c r="C514">
        <f>device._person_supervisor.role</f>
        <v>0</v>
      </c>
      <c r="E514" t="s">
        <v>219</v>
      </c>
    </row>
    <row r="515" spans="1:6">
      <c r="A515" t="s">
        <v>604</v>
      </c>
      <c r="C515">
        <f>device._person_supervisor.role_code</f>
        <v>0</v>
      </c>
      <c r="E515" t="s">
        <v>219</v>
      </c>
    </row>
    <row r="516" spans="1:6">
      <c r="A516" t="s">
        <v>605</v>
      </c>
      <c r="C516">
        <f>device._person_supervisor.delivery_address</f>
        <v>0</v>
      </c>
      <c r="E516" t="s">
        <v>219</v>
      </c>
    </row>
    <row r="517" spans="1:6">
      <c r="A517" t="s">
        <v>606</v>
      </c>
      <c r="C517">
        <f>device._person_supervisor.InsertTime</f>
        <v>0</v>
      </c>
      <c r="E517" t="s">
        <v>219</v>
      </c>
    </row>
    <row r="518" spans="1:6">
      <c r="A518" t="s">
        <v>607</v>
      </c>
      <c r="C518">
        <f>device._person_supervisor.UpdateTime</f>
        <v>0</v>
      </c>
      <c r="E518" t="s">
        <v>219</v>
      </c>
    </row>
    <row r="519" spans="1:6">
      <c r="A519" t="s">
        <v>608</v>
      </c>
      <c r="C519">
        <f>device._person_supervisor.migrated</f>
        <v>0</v>
      </c>
      <c r="E519" t="s">
        <v>219</v>
      </c>
    </row>
    <row r="520" spans="1:6">
      <c r="A520" t="s">
        <v>609</v>
      </c>
      <c r="C520">
        <f>device._person_supervisor.competence_lpg_supervisor</f>
        <v>0</v>
      </c>
      <c r="E520" t="s">
        <v>219</v>
      </c>
    </row>
    <row r="521" spans="1:6">
      <c r="A521" t="s">
        <v>610</v>
      </c>
      <c r="C521">
        <f>device._person_supervisor.competence_lpg_operator</f>
        <v>0</v>
      </c>
      <c r="E521" t="s">
        <v>219</v>
      </c>
    </row>
    <row r="522" spans="1:6">
      <c r="A522" t="s">
        <v>611</v>
      </c>
      <c r="C522">
        <f>device._person_supervisor.enabled</f>
        <v>0</v>
      </c>
      <c r="E522" t="s">
        <v>219</v>
      </c>
    </row>
    <row r="523" spans="1:6">
      <c r="A523" t="s">
        <v>612</v>
      </c>
      <c r="C523">
        <f>device._person_supervisor.birth_date</f>
        <v>0</v>
      </c>
      <c r="E523" t="s">
        <v>219</v>
      </c>
    </row>
    <row r="524" spans="1:6">
      <c r="A524" t="s">
        <v>613</v>
      </c>
      <c r="C524">
        <f>device._person_supervisor.birth_place</f>
        <v>0</v>
      </c>
      <c r="E524" t="s">
        <v>219</v>
      </c>
    </row>
    <row r="525" spans="1:6">
      <c r="A525" t="s">
        <v>614</v>
      </c>
      <c r="C525">
        <f>device._person_supervisor._company.uuid</f>
        <v>0</v>
      </c>
      <c r="E525" t="s">
        <v>219</v>
      </c>
    </row>
    <row r="526" spans="1:6">
      <c r="A526" t="s">
        <v>615</v>
      </c>
      <c r="C526">
        <f>device._person_supervisor._company.aindex</f>
        <v>0</v>
      </c>
      <c r="E526" t="s">
        <v>219</v>
      </c>
    </row>
    <row r="527" spans="1:6">
      <c r="A527" t="s">
        <v>616</v>
      </c>
      <c r="C527">
        <f>device._person_supervisor._company.name</f>
        <v>0</v>
      </c>
      <c r="E527" t="s">
        <v>219</v>
      </c>
    </row>
    <row r="528" spans="1:6">
      <c r="A528" t="s">
        <v>617</v>
      </c>
      <c r="C528">
        <f>device._person_supervisor._company.enabled</f>
        <v>0</v>
      </c>
      <c r="E528" t="s">
        <v>219</v>
      </c>
    </row>
    <row r="529" spans="1:6">
      <c r="A529" t="s">
        <v>618</v>
      </c>
      <c r="C529">
        <f>device._person_supervisor._company.migrated</f>
        <v>0</v>
      </c>
      <c r="E529" t="s">
        <v>219</v>
      </c>
    </row>
    <row r="530" spans="1:6">
      <c r="A530" t="s">
        <v>619</v>
      </c>
      <c r="C530">
        <f>device._person_supervisor._company.migration</f>
        <v>0</v>
      </c>
      <c r="E530" t="s">
        <v>219</v>
      </c>
    </row>
    <row r="531" spans="1:6">
      <c r="A531" t="s">
        <v>620</v>
      </c>
      <c r="C531">
        <f>device._person_supervisor._company.migration_target</f>
        <v>0</v>
      </c>
      <c r="E531" t="s">
        <v>219</v>
      </c>
    </row>
    <row r="532" spans="1:6">
      <c r="A532" t="s">
        <v>621</v>
      </c>
      <c r="C532">
        <f>device._person_supervisor._company.StartTime</f>
        <v>0</v>
      </c>
      <c r="E532" t="s">
        <v>219</v>
      </c>
    </row>
    <row r="533" spans="1:6">
      <c r="A533" t="s">
        <v>622</v>
      </c>
      <c r="C533">
        <f>device._person_supervisor._company.UpdateTime</f>
        <v>0</v>
      </c>
      <c r="E533" t="s">
        <v>219</v>
      </c>
    </row>
    <row r="534" spans="1:6">
      <c r="A534" t="s">
        <v>623</v>
      </c>
      <c r="C534">
        <f>device._person_supervisor._company.datasource</f>
        <v>0</v>
      </c>
      <c r="E534" t="s">
        <v>219</v>
      </c>
    </row>
    <row r="535" spans="1:6">
      <c r="A535" t="s">
        <v>624</v>
      </c>
      <c r="C535">
        <f>device._person_supervisor._company.street_post</f>
        <v>0</v>
      </c>
      <c r="E535" t="s">
        <v>219</v>
      </c>
    </row>
    <row r="536" spans="1:6">
      <c r="A536" t="s">
        <v>625</v>
      </c>
      <c r="C536">
        <f>device._person_supervisor._company.street_visit</f>
        <v>0</v>
      </c>
      <c r="E536" t="s">
        <v>219</v>
      </c>
    </row>
    <row r="537" spans="1:6">
      <c r="A537" t="s">
        <v>626</v>
      </c>
      <c r="C537">
        <f>device._person_supervisor._company.zip_code</f>
        <v>0</v>
      </c>
      <c r="E537" t="s">
        <v>219</v>
      </c>
    </row>
    <row r="538" spans="1:6">
      <c r="A538" t="s">
        <v>627</v>
      </c>
      <c r="C538">
        <f>device._person_supervisor._company.city</f>
        <v>0</v>
      </c>
      <c r="E538" t="s">
        <v>219</v>
      </c>
    </row>
    <row r="539" spans="1:6">
      <c r="A539" t="s">
        <v>628</v>
      </c>
      <c r="C539">
        <f>device._person_supervisor._company.notes</f>
        <v>0</v>
      </c>
      <c r="E539" t="s">
        <v>219</v>
      </c>
    </row>
    <row r="540" spans="1:6">
      <c r="A540" t="s">
        <v>629</v>
      </c>
      <c r="C540">
        <f>device._person_supervisor._company.state</f>
        <v>0</v>
      </c>
      <c r="E540" t="s">
        <v>219</v>
      </c>
    </row>
    <row r="541" spans="1:6">
      <c r="A541" t="s">
        <v>630</v>
      </c>
      <c r="C541">
        <f>device._person_supervisor._company.email</f>
        <v>0</v>
      </c>
      <c r="E541" t="s">
        <v>219</v>
      </c>
    </row>
    <row r="542" spans="1:6">
      <c r="A542" t="s">
        <v>631</v>
      </c>
      <c r="C542">
        <f>device._person_supervisor._company.customer_value</f>
        <v>0</v>
      </c>
      <c r="E542" t="s">
        <v>219</v>
      </c>
    </row>
    <row r="543" spans="1:6">
      <c r="A543" t="s">
        <v>632</v>
      </c>
      <c r="C543">
        <f>device._person_supervisor._company.area_uusimaa</f>
        <v>0</v>
      </c>
      <c r="E543" t="s">
        <v>219</v>
      </c>
    </row>
    <row r="544" spans="1:6">
      <c r="A544" t="s">
        <v>633</v>
      </c>
      <c r="C544">
        <f>device._person_supervisor._company.area_varsinais</f>
        <v>0</v>
      </c>
      <c r="E544" t="s">
        <v>219</v>
      </c>
    </row>
    <row r="545" spans="1:6">
      <c r="A545" t="s">
        <v>634</v>
      </c>
      <c r="C545">
        <f>device._person_supervisor._company.area_kymenlaakso</f>
        <v>0</v>
      </c>
      <c r="E545" t="s">
        <v>219</v>
      </c>
    </row>
    <row r="546" spans="1:6">
      <c r="A546" t="s">
        <v>635</v>
      </c>
      <c r="C546">
        <f>device._person_supervisor._company.area_hame</f>
        <v>0</v>
      </c>
      <c r="E546" t="s">
        <v>219</v>
      </c>
    </row>
    <row r="547" spans="1:6">
      <c r="A547" t="s">
        <v>636</v>
      </c>
      <c r="C547">
        <f>device._person_supervisor._company.area_satakunta</f>
        <v>0</v>
      </c>
      <c r="E547" t="s">
        <v>219</v>
      </c>
    </row>
    <row r="548" spans="1:6">
      <c r="A548" t="s">
        <v>637</v>
      </c>
      <c r="C548">
        <f>device._person_supervisor._company.area_pohjanmaa</f>
        <v>0</v>
      </c>
      <c r="E548" t="s">
        <v>219</v>
      </c>
    </row>
    <row r="549" spans="1:6">
      <c r="A549" t="s">
        <v>638</v>
      </c>
      <c r="C549">
        <f>device._person_supervisor._company.area_pohjois</f>
        <v>0</v>
      </c>
      <c r="E549" t="s">
        <v>219</v>
      </c>
    </row>
    <row r="550" spans="1:6">
      <c r="A550" t="s">
        <v>639</v>
      </c>
      <c r="C550">
        <f>device._person_supervisor._company.area_lappi</f>
        <v>0</v>
      </c>
      <c r="E550" t="s">
        <v>219</v>
      </c>
    </row>
    <row r="551" spans="1:6">
      <c r="A551" t="s">
        <v>640</v>
      </c>
      <c r="C551">
        <f>device._person_supervisor._company.devgroup_paine</f>
        <v>0</v>
      </c>
      <c r="E551" t="s">
        <v>219</v>
      </c>
    </row>
    <row r="552" spans="1:6">
      <c r="A552" t="s">
        <v>641</v>
      </c>
      <c r="C552">
        <f>device._person_supervisor._company.devgroup_kemikaali</f>
        <v>0</v>
      </c>
      <c r="E552" t="s">
        <v>219</v>
      </c>
    </row>
    <row r="553" spans="1:6">
      <c r="A553" t="s">
        <v>642</v>
      </c>
      <c r="C553">
        <f>device._person_supervisor._company.devgroup_nestekaasu</f>
        <v>0</v>
      </c>
      <c r="E553" t="s">
        <v>219</v>
      </c>
    </row>
    <row r="554" spans="1:6">
      <c r="A554" t="s">
        <v>643</v>
      </c>
      <c r="C554">
        <f>device._person_supervisor._company.devgroup_maakaasu</f>
        <v>0</v>
      </c>
      <c r="E554" t="s">
        <v>219</v>
      </c>
    </row>
    <row r="555" spans="1:6">
      <c r="A555" t="s">
        <v>644</v>
      </c>
      <c r="C555">
        <f>device._person_supervisor._company.devgroup_biokaasu</f>
        <v>0</v>
      </c>
      <c r="E555" t="s">
        <v>219</v>
      </c>
    </row>
    <row r="556" spans="1:6">
      <c r="A556" t="s">
        <v>645</v>
      </c>
      <c r="C556">
        <f>device._person_supervisor._company.devgroup_vakadr</f>
        <v>0</v>
      </c>
      <c r="E556" t="s">
        <v>219</v>
      </c>
    </row>
    <row r="557" spans="1:6">
      <c r="A557" t="s">
        <v>646</v>
      </c>
      <c r="C557">
        <f>device._person_supervisor._company.devgroup_a2</f>
        <v>0</v>
      </c>
      <c r="E557" t="s">
        <v>219</v>
      </c>
    </row>
    <row r="558" spans="1:6">
      <c r="A558" t="s">
        <v>647</v>
      </c>
      <c r="C558">
        <f>device._person_supervisor._company.devgroup_g</f>
        <v>0</v>
      </c>
      <c r="E558" t="s">
        <v>219</v>
      </c>
    </row>
    <row r="559" spans="1:6">
      <c r="A559" t="s">
        <v>648</v>
      </c>
      <c r="C559">
        <f>device._person_supervisor._company.devgroup_other</f>
        <v>0</v>
      </c>
      <c r="E559" t="s">
        <v>219</v>
      </c>
    </row>
    <row r="560" spans="1:6">
      <c r="A560" t="s">
        <v>649</v>
      </c>
      <c r="C560">
        <f>device._person_supervisor._company.role_manufacturer</f>
        <v>0</v>
      </c>
      <c r="E560" t="s">
        <v>219</v>
      </c>
    </row>
    <row r="561" spans="1:6">
      <c r="A561" t="s">
        <v>650</v>
      </c>
      <c r="C561">
        <f>device._person_supervisor._company.role_energyplant</f>
        <v>0</v>
      </c>
      <c r="E561" t="s">
        <v>219</v>
      </c>
    </row>
    <row r="562" spans="1:6">
      <c r="A562" t="s">
        <v>651</v>
      </c>
      <c r="C562">
        <f>device._person_supervisor._company.role_government</f>
        <v>0</v>
      </c>
      <c r="E562" t="s">
        <v>219</v>
      </c>
    </row>
    <row r="563" spans="1:6">
      <c r="A563" t="s">
        <v>652</v>
      </c>
      <c r="C563">
        <f>device._person_supervisor._company.role_processplant</f>
        <v>0</v>
      </c>
      <c r="E563" t="s">
        <v>219</v>
      </c>
    </row>
    <row r="564" spans="1:6">
      <c r="A564" t="s">
        <v>653</v>
      </c>
      <c r="C564">
        <f>device._person_supervisor._company.role_transport</f>
        <v>0</v>
      </c>
      <c r="E564" t="s">
        <v>219</v>
      </c>
    </row>
    <row r="565" spans="1:6">
      <c r="A565" t="s">
        <v>654</v>
      </c>
      <c r="C565">
        <f>device._person_supervisor._company.inspection_institution</f>
        <v>0</v>
      </c>
      <c r="E565" t="s">
        <v>219</v>
      </c>
    </row>
    <row r="566" spans="1:6">
      <c r="A566" t="s">
        <v>655</v>
      </c>
      <c r="B566" t="s">
        <v>1107</v>
      </c>
      <c r="C566" t="str">
        <f>device._person_supervisor_alt.uuid</f>
        <v>78d78b3e-b610-48b0-a3e4-4c4bd54d2191</v>
      </c>
      <c r="E566" t="s">
        <v>219</v>
      </c>
    </row>
    <row r="567" spans="1:6">
      <c r="A567" t="s">
        <v>656</v>
      </c>
      <c r="B567">
        <v>20646</v>
      </c>
      <c r="C567">
        <f>device._person_supervisor_alt.aindex</f>
        <v>20646</v>
      </c>
      <c r="E567" t="s">
        <v>219</v>
      </c>
    </row>
    <row r="568" spans="1:6">
      <c r="A568" t="s">
        <v>657</v>
      </c>
      <c r="B568" t="s">
        <v>1074</v>
      </c>
      <c r="C568" t="str">
        <f>device._person_supervisor_alt.company</f>
        <v>c5dc4139-9bb5-4977-836d-3989421722fb</v>
      </c>
      <c r="E568" t="s">
        <v>219</v>
      </c>
    </row>
    <row r="569" spans="1:6">
      <c r="A569" t="s">
        <v>658</v>
      </c>
      <c r="B569"/>
      <c r="C569" t="str">
        <f>device._person_supervisor_alt.migration</f>
        <v/>
      </c>
      <c r="E569" t="s">
        <v>219</v>
      </c>
    </row>
    <row r="570" spans="1:6">
      <c r="A570" t="s">
        <v>659</v>
      </c>
      <c r="B570"/>
      <c r="C570" t="str">
        <f>device._person_supervisor_alt.migration_target</f>
        <v/>
      </c>
      <c r="E570" t="s">
        <v>219</v>
      </c>
    </row>
    <row r="571" spans="1:6">
      <c r="A571" t="s">
        <v>660</v>
      </c>
      <c r="B571" t="s">
        <v>1139</v>
      </c>
      <c r="C571" t="str">
        <f>device._person_supervisor_alt.company_role</f>
        <v>employer</v>
      </c>
      <c r="E571" t="s">
        <v>219</v>
      </c>
    </row>
    <row r="572" spans="1:6">
      <c r="A572" t="s">
        <v>661</v>
      </c>
      <c r="B572" t="s">
        <v>1140</v>
      </c>
      <c r="C572" t="str">
        <f>device._person_supervisor_alt.name</f>
        <v>Tero  Testaaja</v>
      </c>
      <c r="E572" t="s">
        <v>219</v>
      </c>
    </row>
    <row r="573" spans="1:6">
      <c r="A573" t="s">
        <v>662</v>
      </c>
      <c r="B573" t="s">
        <v>1141</v>
      </c>
      <c r="C573" t="str">
        <f>device._person_supervisor_alt.shorthand</f>
        <v>TTX</v>
      </c>
      <c r="E573" t="s">
        <v>219</v>
      </c>
    </row>
    <row r="574" spans="1:6">
      <c r="A574" t="s">
        <v>663</v>
      </c>
      <c r="B574" t="s">
        <v>1142</v>
      </c>
      <c r="C574" t="str">
        <f>device._person_supervisor_alt.email</f>
        <v>testiasiakas@insteam.fi</v>
      </c>
      <c r="E574" t="s">
        <v>219</v>
      </c>
    </row>
    <row r="575" spans="1:6">
      <c r="A575" t="s">
        <v>664</v>
      </c>
      <c r="B575">
        <v>358</v>
      </c>
      <c r="C575">
        <f>device._person_supervisor_alt.phonenumber_cc</f>
        <v>358</v>
      </c>
      <c r="E575" t="s">
        <v>219</v>
      </c>
    </row>
    <row r="576" spans="1:6">
      <c r="A576" t="s">
        <v>665</v>
      </c>
      <c r="B576">
        <v>441234568</v>
      </c>
      <c r="C576">
        <f>device._person_supervisor_alt.phonenumber</f>
        <v>441234568</v>
      </c>
      <c r="E576" t="s">
        <v>219</v>
      </c>
    </row>
    <row r="577" spans="1:6">
      <c r="A577" t="s">
        <v>666</v>
      </c>
      <c r="B577"/>
      <c r="C577" t="str">
        <f>device._person_supervisor_alt.jobtitle</f>
        <v/>
      </c>
      <c r="E577" t="s">
        <v>219</v>
      </c>
    </row>
    <row r="578" spans="1:6">
      <c r="A578" t="s">
        <v>667</v>
      </c>
      <c r="B578" t="s">
        <v>1143</v>
      </c>
      <c r="C578" t="str">
        <f>device._person_supervisor_alt.qualification</f>
        <v>Poikkeuslupa</v>
      </c>
      <c r="E578" t="s">
        <v>219</v>
      </c>
    </row>
    <row r="579" spans="1:6">
      <c r="A579" t="s">
        <v>668</v>
      </c>
      <c r="B579">
        <v>7</v>
      </c>
      <c r="C579">
        <f>device._person_supervisor_alt.qualification_code</f>
        <v>7</v>
      </c>
      <c r="E579" t="s">
        <v>219</v>
      </c>
    </row>
    <row r="580" spans="1:6">
      <c r="A580" t="s">
        <v>669</v>
      </c>
      <c r="B580"/>
      <c r="C580" t="str">
        <f>device._person_supervisor_alt.role</f>
        <v/>
      </c>
      <c r="E580" t="s">
        <v>219</v>
      </c>
    </row>
    <row r="581" spans="1:6">
      <c r="A581" t="s">
        <v>670</v>
      </c>
      <c r="B581" t="s">
        <v>1087</v>
      </c>
      <c r="C581" t="str">
        <f>device._person_supervisor_alt.role_code</f>
        <v>0 </v>
      </c>
      <c r="E581" t="s">
        <v>219</v>
      </c>
    </row>
    <row r="582" spans="1:6">
      <c r="A582" t="s">
        <v>671</v>
      </c>
      <c r="B582" t="s">
        <v>1144</v>
      </c>
      <c r="C582" t="str">
        <f>device._person_supervisor_alt.delivery_address</f>
        <v>Helsinki</v>
      </c>
      <c r="E582" t="s">
        <v>219</v>
      </c>
    </row>
    <row r="583" spans="1:6">
      <c r="A583" t="s">
        <v>672</v>
      </c>
      <c r="B583" t="s">
        <v>1145</v>
      </c>
      <c r="C583" t="str">
        <f>device._person_supervisor_alt.InsertTime</f>
        <v>2022-03-17 13:42:01</v>
      </c>
      <c r="E583" t="s">
        <v>219</v>
      </c>
    </row>
    <row r="584" spans="1:6">
      <c r="A584" t="s">
        <v>673</v>
      </c>
      <c r="B584" t="s">
        <v>1146</v>
      </c>
      <c r="C584" t="str">
        <f>device._person_supervisor_alt.UpdateTime</f>
        <v>2024-09-25 05:18:44</v>
      </c>
      <c r="E584" t="s">
        <v>219</v>
      </c>
    </row>
    <row r="585" spans="1:6">
      <c r="A585" t="s">
        <v>674</v>
      </c>
      <c r="B585" t="s">
        <v>1087</v>
      </c>
      <c r="C585" t="str">
        <f>device._person_supervisor_alt.migrated</f>
        <v>0 </v>
      </c>
      <c r="E585" t="s">
        <v>219</v>
      </c>
    </row>
    <row r="586" spans="1:6">
      <c r="A586" t="s">
        <v>675</v>
      </c>
      <c r="B586" t="s">
        <v>1087</v>
      </c>
      <c r="C586" t="str">
        <f>device._person_supervisor_alt.competence_lpg_supervisor</f>
        <v>0 </v>
      </c>
      <c r="E586" t="s">
        <v>219</v>
      </c>
    </row>
    <row r="587" spans="1:6">
      <c r="A587" t="s">
        <v>676</v>
      </c>
      <c r="B587" t="s">
        <v>1087</v>
      </c>
      <c r="C587" t="str">
        <f>device._person_supervisor_alt.competence_lpg_operator</f>
        <v>0 </v>
      </c>
      <c r="E587" t="s">
        <v>219</v>
      </c>
    </row>
    <row r="588" spans="1:6">
      <c r="A588" t="s">
        <v>677</v>
      </c>
      <c r="B588">
        <v>1</v>
      </c>
      <c r="C588">
        <f>device._person_supervisor_alt.enabled</f>
        <v>1</v>
      </c>
      <c r="E588" t="s">
        <v>219</v>
      </c>
    </row>
    <row r="589" spans="1:6">
      <c r="A589" t="s">
        <v>678</v>
      </c>
      <c r="B589" t="s">
        <v>1122</v>
      </c>
      <c r="C589" t="str">
        <f>device._person_supervisor_alt.birth_date</f>
        <v>0000-00-00 </v>
      </c>
      <c r="E589" t="s">
        <v>219</v>
      </c>
    </row>
    <row r="590" spans="1:6">
      <c r="A590" t="s">
        <v>679</v>
      </c>
      <c r="B590"/>
      <c r="C590" t="str">
        <f>device._person_supervisor_alt.birth_place</f>
        <v/>
      </c>
      <c r="E590" t="s">
        <v>219</v>
      </c>
    </row>
    <row r="591" spans="1:6">
      <c r="A591" t="s">
        <v>680</v>
      </c>
      <c r="B591" t="s">
        <v>1074</v>
      </c>
      <c r="C591" t="str">
        <f>device._person_supervisor_alt._company.uuid</f>
        <v>c5dc4139-9bb5-4977-836d-3989421722fb</v>
      </c>
      <c r="E591" t="s">
        <v>219</v>
      </c>
    </row>
    <row r="592" spans="1:6">
      <c r="A592" t="s">
        <v>681</v>
      </c>
      <c r="B592">
        <v>10553</v>
      </c>
      <c r="C592">
        <f>device._person_supervisor_alt._company.aindex</f>
        <v>10553</v>
      </c>
      <c r="E592" t="s">
        <v>219</v>
      </c>
    </row>
    <row r="593" spans="1:6">
      <c r="A593" t="s">
        <v>682</v>
      </c>
      <c r="B593" t="s">
        <v>1129</v>
      </c>
      <c r="C593" t="str">
        <f>device._person_supervisor_alt._company.name</f>
        <v>Möttönen Oy</v>
      </c>
      <c r="E593" t="s">
        <v>219</v>
      </c>
    </row>
    <row r="594" spans="1:6">
      <c r="A594" t="s">
        <v>683</v>
      </c>
      <c r="B594">
        <v>1</v>
      </c>
      <c r="C594">
        <f>device._person_supervisor_alt._company.enabled</f>
        <v>1</v>
      </c>
      <c r="E594" t="s">
        <v>219</v>
      </c>
    </row>
    <row r="595" spans="1:6">
      <c r="A595" t="s">
        <v>684</v>
      </c>
      <c r="B595" t="s">
        <v>1087</v>
      </c>
      <c r="C595" t="str">
        <f>device._person_supervisor_alt._company.migrated</f>
        <v>0 </v>
      </c>
      <c r="E595" t="s">
        <v>219</v>
      </c>
    </row>
    <row r="596" spans="1:6">
      <c r="A596" t="s">
        <v>685</v>
      </c>
      <c r="B596"/>
      <c r="C596" t="str">
        <f>device._person_supervisor_alt._company.migration</f>
        <v/>
      </c>
      <c r="E596" t="s">
        <v>219</v>
      </c>
    </row>
    <row r="597" spans="1:6">
      <c r="A597" t="s">
        <v>686</v>
      </c>
      <c r="B597"/>
      <c r="C597" t="str">
        <f>device._person_supervisor_alt._company.migration_target</f>
        <v/>
      </c>
      <c r="E597" t="s">
        <v>219</v>
      </c>
    </row>
    <row r="598" spans="1:6">
      <c r="A598" t="s">
        <v>687</v>
      </c>
      <c r="B598" t="s">
        <v>1130</v>
      </c>
      <c r="C598" t="str">
        <f>device._person_supervisor_alt._company.StartTime</f>
        <v>2022-02-25 08:32:53</v>
      </c>
      <c r="E598" t="s">
        <v>219</v>
      </c>
    </row>
    <row r="599" spans="1:6">
      <c r="A599" t="s">
        <v>688</v>
      </c>
      <c r="B599" t="s">
        <v>1131</v>
      </c>
      <c r="C599" t="str">
        <f>device._person_supervisor_alt._company.UpdateTime</f>
        <v>2024-12-13 06:00:01</v>
      </c>
      <c r="E599" t="s">
        <v>219</v>
      </c>
    </row>
    <row r="600" spans="1:6">
      <c r="A600" t="s">
        <v>689</v>
      </c>
      <c r="B600"/>
      <c r="C600" t="str">
        <f>device._person_supervisor_alt._company.datasource</f>
        <v/>
      </c>
      <c r="E600" t="s">
        <v>219</v>
      </c>
    </row>
    <row r="601" spans="1:6">
      <c r="A601" t="s">
        <v>690</v>
      </c>
      <c r="B601" t="s">
        <v>1132</v>
      </c>
      <c r="C601" t="str">
        <f>device._person_supervisor_alt._company.street_post</f>
        <v>Möttöskatu 12</v>
      </c>
      <c r="E601" t="s">
        <v>219</v>
      </c>
    </row>
    <row r="602" spans="1:6">
      <c r="A602" t="s">
        <v>691</v>
      </c>
      <c r="B602" t="s">
        <v>1135</v>
      </c>
      <c r="C602" t="str">
        <f>device._person_supervisor_alt._company.street_visit</f>
        <v>Tuotekatu 1</v>
      </c>
      <c r="E602" t="s">
        <v>219</v>
      </c>
    </row>
    <row r="603" spans="1:6">
      <c r="A603" t="s">
        <v>692</v>
      </c>
      <c r="B603" t="s">
        <v>1133</v>
      </c>
      <c r="C603" t="str">
        <f>device._person_supervisor_alt._company.zip_code</f>
        <v>02100 </v>
      </c>
      <c r="E603" t="s">
        <v>219</v>
      </c>
    </row>
    <row r="604" spans="1:6">
      <c r="A604" t="s">
        <v>693</v>
      </c>
      <c r="B604" t="s">
        <v>1134</v>
      </c>
      <c r="C604" t="str">
        <f>device._person_supervisor_alt._company.city</f>
        <v>Säkylä</v>
      </c>
      <c r="E604" t="s">
        <v>219</v>
      </c>
    </row>
    <row r="605" spans="1:6">
      <c r="A605" t="s">
        <v>694</v>
      </c>
      <c r="B605"/>
      <c r="C605" t="str">
        <f>device._person_supervisor_alt._company.notes</f>
        <v/>
      </c>
      <c r="E605" t="s">
        <v>219</v>
      </c>
    </row>
    <row r="606" spans="1:6">
      <c r="A606" t="s">
        <v>695</v>
      </c>
      <c r="B606" t="s">
        <v>1136</v>
      </c>
      <c r="C606" t="str">
        <f>device._person_supervisor_alt._company.state</f>
        <v>active</v>
      </c>
      <c r="E606" t="s">
        <v>219</v>
      </c>
    </row>
    <row r="607" spans="1:6">
      <c r="A607" t="s">
        <v>696</v>
      </c>
      <c r="B607" t="s">
        <v>1137</v>
      </c>
      <c r="C607" t="str">
        <f>device._person_supervisor_alt._company.email</f>
        <v>info@vodera.fi</v>
      </c>
      <c r="E607" t="s">
        <v>219</v>
      </c>
    </row>
    <row r="608" spans="1:6">
      <c r="A608" t="s">
        <v>697</v>
      </c>
      <c r="B608" t="s">
        <v>1087</v>
      </c>
      <c r="C608" t="str">
        <f>device._person_supervisor_alt._company.customer_value</f>
        <v>0 </v>
      </c>
      <c r="E608" t="s">
        <v>219</v>
      </c>
    </row>
    <row r="609" spans="1:6">
      <c r="A609" t="s">
        <v>698</v>
      </c>
      <c r="B609" t="s">
        <v>1087</v>
      </c>
      <c r="C609" t="str">
        <f>device._person_supervisor_alt._company.area_uusimaa</f>
        <v>0 </v>
      </c>
      <c r="E609" t="s">
        <v>219</v>
      </c>
    </row>
    <row r="610" spans="1:6">
      <c r="A610" t="s">
        <v>699</v>
      </c>
      <c r="B610">
        <v>1</v>
      </c>
      <c r="C610">
        <f>device._person_supervisor_alt._company.area_varsinais</f>
        <v>1</v>
      </c>
      <c r="E610" t="s">
        <v>219</v>
      </c>
    </row>
    <row r="611" spans="1:6">
      <c r="A611" t="s">
        <v>700</v>
      </c>
      <c r="B611" t="s">
        <v>1087</v>
      </c>
      <c r="C611" t="str">
        <f>device._person_supervisor_alt._company.area_kymenlaakso</f>
        <v>0 </v>
      </c>
      <c r="E611" t="s">
        <v>219</v>
      </c>
    </row>
    <row r="612" spans="1:6">
      <c r="A612" t="s">
        <v>701</v>
      </c>
      <c r="B612" t="s">
        <v>1087</v>
      </c>
      <c r="C612" t="str">
        <f>device._person_supervisor_alt._company.area_hame</f>
        <v>0 </v>
      </c>
      <c r="E612" t="s">
        <v>219</v>
      </c>
    </row>
    <row r="613" spans="1:6">
      <c r="A613" t="s">
        <v>702</v>
      </c>
      <c r="B613" t="s">
        <v>1087</v>
      </c>
      <c r="C613" t="str">
        <f>device._person_supervisor_alt._company.area_satakunta</f>
        <v>0 </v>
      </c>
      <c r="E613" t="s">
        <v>219</v>
      </c>
    </row>
    <row r="614" spans="1:6">
      <c r="A614" t="s">
        <v>703</v>
      </c>
      <c r="B614" t="s">
        <v>1087</v>
      </c>
      <c r="C614" t="str">
        <f>device._person_supervisor_alt._company.area_pohjanmaa</f>
        <v>0 </v>
      </c>
      <c r="E614" t="s">
        <v>219</v>
      </c>
    </row>
    <row r="615" spans="1:6">
      <c r="A615" t="s">
        <v>704</v>
      </c>
      <c r="B615" t="s">
        <v>1087</v>
      </c>
      <c r="C615" t="str">
        <f>device._person_supervisor_alt._company.area_pohjois</f>
        <v>0 </v>
      </c>
      <c r="E615" t="s">
        <v>219</v>
      </c>
    </row>
    <row r="616" spans="1:6">
      <c r="A616" t="s">
        <v>705</v>
      </c>
      <c r="B616" t="s">
        <v>1087</v>
      </c>
      <c r="C616" t="str">
        <f>device._person_supervisor_alt._company.area_lappi</f>
        <v>0 </v>
      </c>
      <c r="E616" t="s">
        <v>219</v>
      </c>
    </row>
    <row r="617" spans="1:6">
      <c r="A617" t="s">
        <v>706</v>
      </c>
      <c r="B617">
        <v>1</v>
      </c>
      <c r="C617">
        <f>device._person_supervisor_alt._company.devgroup_paine</f>
        <v>1</v>
      </c>
      <c r="E617" t="s">
        <v>219</v>
      </c>
    </row>
    <row r="618" spans="1:6">
      <c r="A618" t="s">
        <v>707</v>
      </c>
      <c r="B618" t="s">
        <v>1087</v>
      </c>
      <c r="C618" t="str">
        <f>device._person_supervisor_alt._company.devgroup_kemikaali</f>
        <v>0 </v>
      </c>
      <c r="E618" t="s">
        <v>219</v>
      </c>
    </row>
    <row r="619" spans="1:6">
      <c r="A619" t="s">
        <v>708</v>
      </c>
      <c r="B619" t="s">
        <v>1087</v>
      </c>
      <c r="C619" t="str">
        <f>device._person_supervisor_alt._company.devgroup_nestekaasu</f>
        <v>0 </v>
      </c>
      <c r="E619" t="s">
        <v>219</v>
      </c>
    </row>
    <row r="620" spans="1:6">
      <c r="A620" t="s">
        <v>709</v>
      </c>
      <c r="B620" t="s">
        <v>1087</v>
      </c>
      <c r="C620" t="str">
        <f>device._person_supervisor_alt._company.devgroup_maakaasu</f>
        <v>0 </v>
      </c>
      <c r="E620" t="s">
        <v>219</v>
      </c>
    </row>
    <row r="621" spans="1:6">
      <c r="A621" t="s">
        <v>710</v>
      </c>
      <c r="B621" t="s">
        <v>1087</v>
      </c>
      <c r="C621" t="str">
        <f>device._person_supervisor_alt._company.devgroup_biokaasu</f>
        <v>0 </v>
      </c>
      <c r="E621" t="s">
        <v>219</v>
      </c>
    </row>
    <row r="622" spans="1:6">
      <c r="A622" t="s">
        <v>711</v>
      </c>
      <c r="B622" t="s">
        <v>1087</v>
      </c>
      <c r="C622" t="str">
        <f>device._person_supervisor_alt._company.devgroup_vakadr</f>
        <v>0 </v>
      </c>
      <c r="E622" t="s">
        <v>219</v>
      </c>
    </row>
    <row r="623" spans="1:6">
      <c r="A623" t="s">
        <v>712</v>
      </c>
      <c r="B623" t="s">
        <v>1087</v>
      </c>
      <c r="C623" t="str">
        <f>device._person_supervisor_alt._company.devgroup_a2</f>
        <v>0 </v>
      </c>
      <c r="E623" t="s">
        <v>219</v>
      </c>
    </row>
    <row r="624" spans="1:6">
      <c r="A624" t="s">
        <v>713</v>
      </c>
      <c r="B624" t="s">
        <v>1087</v>
      </c>
      <c r="C624" t="str">
        <f>device._person_supervisor_alt._company.devgroup_g</f>
        <v>0 </v>
      </c>
      <c r="E624" t="s">
        <v>219</v>
      </c>
    </row>
    <row r="625" spans="1:6">
      <c r="A625" t="s">
        <v>714</v>
      </c>
      <c r="B625" t="s">
        <v>1087</v>
      </c>
      <c r="C625" t="str">
        <f>device._person_supervisor_alt._company.devgroup_other</f>
        <v>0 </v>
      </c>
      <c r="E625" t="s">
        <v>219</v>
      </c>
    </row>
    <row r="626" spans="1:6">
      <c r="A626" t="s">
        <v>715</v>
      </c>
      <c r="B626" t="s">
        <v>1087</v>
      </c>
      <c r="C626" t="str">
        <f>device._person_supervisor_alt._company.role_manufacturer</f>
        <v>0 </v>
      </c>
      <c r="E626" t="s">
        <v>219</v>
      </c>
    </row>
    <row r="627" spans="1:6">
      <c r="A627" t="s">
        <v>716</v>
      </c>
      <c r="B627" t="s">
        <v>1087</v>
      </c>
      <c r="C627" t="str">
        <f>device._person_supervisor_alt._company.role_energyplant</f>
        <v>0 </v>
      </c>
      <c r="E627" t="s">
        <v>219</v>
      </c>
    </row>
    <row r="628" spans="1:6">
      <c r="A628" t="s">
        <v>717</v>
      </c>
      <c r="B628" t="s">
        <v>1087</v>
      </c>
      <c r="C628" t="str">
        <f>device._person_supervisor_alt._company.role_government</f>
        <v>0 </v>
      </c>
      <c r="E628" t="s">
        <v>219</v>
      </c>
    </row>
    <row r="629" spans="1:6">
      <c r="A629" t="s">
        <v>718</v>
      </c>
      <c r="B629">
        <v>1</v>
      </c>
      <c r="C629">
        <f>device._person_supervisor_alt._company.role_processplant</f>
        <v>1</v>
      </c>
      <c r="E629" t="s">
        <v>219</v>
      </c>
    </row>
    <row r="630" spans="1:6">
      <c r="A630" t="s">
        <v>719</v>
      </c>
      <c r="B630" t="s">
        <v>1087</v>
      </c>
      <c r="C630" t="str">
        <f>device._person_supervisor_alt._company.role_transport</f>
        <v>0 </v>
      </c>
      <c r="E630" t="s">
        <v>219</v>
      </c>
    </row>
    <row r="631" spans="1:6">
      <c r="A631" t="s">
        <v>720</v>
      </c>
      <c r="B631" t="s">
        <v>1138</v>
      </c>
      <c r="C631" t="str">
        <f>device._person_supervisor_alt._company.inspection_institution</f>
        <v>admitted</v>
      </c>
      <c r="E631" t="s">
        <v>219</v>
      </c>
    </row>
    <row r="632" spans="1:6">
      <c r="A632" t="s">
        <v>721</v>
      </c>
      <c r="C632" t="str">
        <f>vaatimustenmukaisuustodistus_tarkastettu</f>
        <v>0 </v>
      </c>
      <c r="D632" t="s">
        <v>722</v>
      </c>
      <c r="E632" t="s">
        <v>723</v>
      </c>
      <c r="F632" t="s">
        <v>60</v>
      </c>
    </row>
    <row r="633" spans="1:6">
      <c r="A633" t="s">
        <v>724</v>
      </c>
      <c r="C633">
        <f>vaatimustenmukaisuustodistus_huomiot</f>
        <v>0</v>
      </c>
      <c r="D633" t="s">
        <v>725</v>
      </c>
      <c r="E633" t="s">
        <v>723</v>
      </c>
      <c r="F633" t="s">
        <v>61</v>
      </c>
    </row>
    <row r="634" spans="1:6">
      <c r="A634" t="s">
        <v>726</v>
      </c>
      <c r="C634" t="str">
        <f>vaatimustenmukaisuusvakuutus_tarkastettu</f>
        <v>0 </v>
      </c>
      <c r="D634" t="s">
        <v>722</v>
      </c>
      <c r="E634" t="s">
        <v>723</v>
      </c>
      <c r="F634" t="s">
        <v>60</v>
      </c>
    </row>
    <row r="635" spans="1:6">
      <c r="A635" t="s">
        <v>727</v>
      </c>
      <c r="C635">
        <f>vaatimustenmukaisuusvakuutus_huomiot</f>
        <v>0</v>
      </c>
      <c r="D635" t="s">
        <v>725</v>
      </c>
      <c r="E635" t="s">
        <v>723</v>
      </c>
      <c r="F635" t="s">
        <v>61</v>
      </c>
    </row>
    <row r="636" spans="1:6">
      <c r="A636" t="s">
        <v>728</v>
      </c>
      <c r="C636" t="str">
        <f>kayttoarvot_tarkastettu</f>
        <v>0 </v>
      </c>
      <c r="D636" t="s">
        <v>722</v>
      </c>
      <c r="E636" t="s">
        <v>723</v>
      </c>
      <c r="F636" t="s">
        <v>60</v>
      </c>
    </row>
    <row r="637" spans="1:6">
      <c r="A637" t="s">
        <v>729</v>
      </c>
      <c r="C637">
        <f>kayttoarvot_huomiot</f>
        <v>0</v>
      </c>
      <c r="D637" t="s">
        <v>725</v>
      </c>
      <c r="E637" t="s">
        <v>723</v>
      </c>
      <c r="F637" t="s">
        <v>61</v>
      </c>
    </row>
    <row r="638" spans="1:6">
      <c r="A638" t="s">
        <v>730</v>
      </c>
      <c r="C638" t="str">
        <f>laitekokonaisuus_vaatimustenmukaisuusvakuutus_tarkastettu</f>
        <v>0 </v>
      </c>
      <c r="D638" t="s">
        <v>722</v>
      </c>
      <c r="E638" t="s">
        <v>723</v>
      </c>
      <c r="F638" t="s">
        <v>60</v>
      </c>
    </row>
    <row r="639" spans="1:6">
      <c r="A639" t="s">
        <v>731</v>
      </c>
      <c r="C639">
        <f>laitekokonaisuus_vaatimustenmukaisuusvakuutus_huomiot</f>
        <v>0</v>
      </c>
      <c r="D639" t="s">
        <v>725</v>
      </c>
      <c r="E639" t="s">
        <v>723</v>
      </c>
      <c r="F639" t="s">
        <v>61</v>
      </c>
    </row>
    <row r="640" spans="1:6">
      <c r="A640" t="s">
        <v>732</v>
      </c>
      <c r="C640" t="str">
        <f>varoventtiilien_vaatimustenmukaisuusvakuutus_tarkastettu</f>
        <v>0 </v>
      </c>
      <c r="D640" t="s">
        <v>722</v>
      </c>
      <c r="E640" t="s">
        <v>723</v>
      </c>
      <c r="F640" t="s">
        <v>60</v>
      </c>
    </row>
    <row r="641" spans="1:6">
      <c r="A641" t="s">
        <v>733</v>
      </c>
      <c r="C641">
        <f>varoventtiilien_vaatimustenmukaisuusvakuutus_huomiot</f>
        <v>0</v>
      </c>
      <c r="D641" t="s">
        <v>725</v>
      </c>
      <c r="E641" t="s">
        <v>723</v>
      </c>
      <c r="F641" t="s">
        <v>61</v>
      </c>
    </row>
    <row r="642" spans="1:6">
      <c r="A642" t="s">
        <v>734</v>
      </c>
      <c r="C642" t="str">
        <f>varusteiden_toimintatarkastus_tarkastettu</f>
        <v>0 </v>
      </c>
      <c r="D642" t="s">
        <v>722</v>
      </c>
      <c r="E642" t="s">
        <v>723</v>
      </c>
      <c r="F642" t="s">
        <v>60</v>
      </c>
    </row>
    <row r="643" spans="1:6">
      <c r="A643" t="s">
        <v>735</v>
      </c>
      <c r="C643">
        <f>varusteiden_toimintatarkastus_huomiot</f>
        <v>0</v>
      </c>
      <c r="D643" t="s">
        <v>725</v>
      </c>
      <c r="E643" t="s">
        <v>723</v>
      </c>
      <c r="F643" t="s">
        <v>61</v>
      </c>
    </row>
    <row r="644" spans="1:6">
      <c r="A644" t="s">
        <v>736</v>
      </c>
      <c r="C644" t="str">
        <f>sijoituksen_turvallisuus_tarkastettu</f>
        <v>0 </v>
      </c>
      <c r="D644" t="s">
        <v>722</v>
      </c>
      <c r="E644" t="s">
        <v>723</v>
      </c>
      <c r="F644" t="s">
        <v>60</v>
      </c>
    </row>
    <row r="645" spans="1:6">
      <c r="A645" t="s">
        <v>737</v>
      </c>
      <c r="C645">
        <f>sijoituksen_turvallisuus_huomiot</f>
        <v>0</v>
      </c>
      <c r="D645" t="s">
        <v>725</v>
      </c>
      <c r="E645" t="s">
        <v>723</v>
      </c>
      <c r="F645" t="s">
        <v>61</v>
      </c>
    </row>
    <row r="646" spans="1:6">
      <c r="A646" t="s">
        <v>738</v>
      </c>
      <c r="C646" t="str">
        <f>yleistarkastus_tarkastettu</f>
        <v>0 </v>
      </c>
      <c r="D646" t="s">
        <v>722</v>
      </c>
      <c r="E646" t="s">
        <v>723</v>
      </c>
      <c r="F646" t="s">
        <v>60</v>
      </c>
    </row>
    <row r="647" spans="1:6">
      <c r="A647" t="s">
        <v>739</v>
      </c>
      <c r="C647">
        <f>yleistarkastus_huomiot</f>
        <v>0</v>
      </c>
      <c r="D647" t="s">
        <v>725</v>
      </c>
      <c r="E647" t="s">
        <v>723</v>
      </c>
      <c r="F647" t="s">
        <v>61</v>
      </c>
    </row>
    <row r="648" spans="1:6">
      <c r="A648" t="s">
        <v>740</v>
      </c>
      <c r="C648" t="str">
        <f>ohjeet_tarkastettu</f>
        <v>0 </v>
      </c>
      <c r="D648" t="s">
        <v>722</v>
      </c>
      <c r="E648" t="s">
        <v>723</v>
      </c>
      <c r="F648" t="s">
        <v>60</v>
      </c>
    </row>
    <row r="649" spans="1:6">
      <c r="A649" t="s">
        <v>741</v>
      </c>
      <c r="C649">
        <f>ohjeet_huomiot</f>
        <v>0</v>
      </c>
      <c r="D649" t="s">
        <v>725</v>
      </c>
      <c r="E649" t="s">
        <v>723</v>
      </c>
      <c r="F649" t="s">
        <v>61</v>
      </c>
    </row>
    <row r="650" spans="1:6">
      <c r="A650" t="s">
        <v>742</v>
      </c>
      <c r="C650" t="str">
        <f>putkisto_tarkastettu</f>
        <v>0 </v>
      </c>
      <c r="D650" t="s">
        <v>722</v>
      </c>
      <c r="E650" t="s">
        <v>723</v>
      </c>
      <c r="F650" t="s">
        <v>60</v>
      </c>
    </row>
    <row r="651" spans="1:6">
      <c r="A651" t="s">
        <v>743</v>
      </c>
      <c r="C651">
        <f>putkisto_huomiot</f>
        <v>0</v>
      </c>
      <c r="D651" t="s">
        <v>725</v>
      </c>
      <c r="E651" t="s">
        <v>723</v>
      </c>
      <c r="F651" t="s">
        <v>61</v>
      </c>
    </row>
    <row r="652" spans="1:6">
      <c r="A652" t="s">
        <v>744</v>
      </c>
      <c r="C652" t="str">
        <f>kilpimerkinnat_tarkastettu</f>
        <v>0 </v>
      </c>
      <c r="D652" t="s">
        <v>722</v>
      </c>
      <c r="E652" t="s">
        <v>723</v>
      </c>
      <c r="F652" t="s">
        <v>60</v>
      </c>
    </row>
    <row r="653" spans="1:6">
      <c r="A653" t="s">
        <v>745</v>
      </c>
      <c r="C653">
        <f>kilpimerkinnat_huomiot</f>
        <v>0</v>
      </c>
      <c r="D653" t="s">
        <v>725</v>
      </c>
      <c r="E653" t="s">
        <v>723</v>
      </c>
      <c r="F653" t="s">
        <v>61</v>
      </c>
    </row>
    <row r="654" spans="1:6">
      <c r="A654" t="s">
        <v>746</v>
      </c>
      <c r="C654" t="str">
        <f>pikaavio_tarkastettu</f>
        <v>0 </v>
      </c>
      <c r="D654" t="s">
        <v>722</v>
      </c>
      <c r="E654" t="s">
        <v>723</v>
      </c>
      <c r="F654" t="s">
        <v>60</v>
      </c>
    </row>
    <row r="655" spans="1:6">
      <c r="A655" t="s">
        <v>747</v>
      </c>
      <c r="C655">
        <f>pikaavio_huomiot</f>
        <v>0</v>
      </c>
      <c r="D655" t="s">
        <v>725</v>
      </c>
      <c r="E655" t="s">
        <v>723</v>
      </c>
      <c r="F655" t="s">
        <v>61</v>
      </c>
    </row>
    <row r="656" spans="1:6">
      <c r="A656" t="s">
        <v>748</v>
      </c>
      <c r="C656" t="str">
        <f>riittavahenkilosto_tarkastettu</f>
        <v>0 </v>
      </c>
      <c r="D656" t="s">
        <v>722</v>
      </c>
      <c r="E656" t="s">
        <v>723</v>
      </c>
      <c r="F656" t="s">
        <v>60</v>
      </c>
    </row>
    <row r="657" spans="1:6">
      <c r="A657" t="s">
        <v>749</v>
      </c>
      <c r="C657">
        <f>riittavahenkilosto_huomiot</f>
        <v>0</v>
      </c>
      <c r="D657" t="s">
        <v>725</v>
      </c>
      <c r="E657" t="s">
        <v>723</v>
      </c>
      <c r="F657" t="s">
        <v>61</v>
      </c>
    </row>
    <row r="658" spans="1:6">
      <c r="A658" t="s">
        <v>750</v>
      </c>
      <c r="C658" t="str">
        <f>yleisetjarjestelyt_tarkastettu</f>
        <v>0 </v>
      </c>
      <c r="D658" t="s">
        <v>722</v>
      </c>
      <c r="E658" t="s">
        <v>723</v>
      </c>
      <c r="F658" t="s">
        <v>60</v>
      </c>
    </row>
    <row r="659" spans="1:6">
      <c r="A659" t="s">
        <v>751</v>
      </c>
      <c r="C659">
        <f>yleisetjarjestelyt_huomiot</f>
        <v>0</v>
      </c>
      <c r="D659" t="s">
        <v>725</v>
      </c>
      <c r="E659" t="s">
        <v>723</v>
      </c>
      <c r="F659" t="s">
        <v>61</v>
      </c>
    </row>
    <row r="660" spans="1:6">
      <c r="A660" t="s">
        <v>752</v>
      </c>
      <c r="C660" t="str">
        <f>ensimmainentarkastus_paiva</f>
        <v>2025-02-21</v>
      </c>
      <c r="D660" t="s">
        <v>753</v>
      </c>
      <c r="E660" t="s">
        <v>723</v>
      </c>
      <c r="F660" t="s">
        <v>754</v>
      </c>
    </row>
    <row r="661" spans="1:6">
      <c r="A661" t="s">
        <v>755</v>
      </c>
      <c r="C661">
        <f>ensimmainentarkastus_huomiot</f>
        <v>0</v>
      </c>
      <c r="D661" t="s">
        <v>756</v>
      </c>
      <c r="E661" t="s">
        <v>723</v>
      </c>
      <c r="F661" t="s">
        <v>61</v>
      </c>
    </row>
    <row r="662" spans="1:6">
      <c r="A662" t="s">
        <v>757</v>
      </c>
      <c r="C662">
        <f>ensimmainentarkastus_yleiskuva</f>
        <v>0</v>
      </c>
      <c r="D662" t="s">
        <v>758</v>
      </c>
      <c r="E662" t="s">
        <v>723</v>
      </c>
      <c r="F662" t="s">
        <v>79</v>
      </c>
    </row>
    <row r="663" spans="1:6">
      <c r="A663" t="s">
        <v>759</v>
      </c>
      <c r="C663">
        <f>ensimmainentarkastus_yleiskuva.uuid</f>
        <v>0</v>
      </c>
      <c r="D663" t="s">
        <v>760</v>
      </c>
      <c r="E663" t="s">
        <v>723</v>
      </c>
      <c r="F663" t="s">
        <v>79</v>
      </c>
    </row>
    <row r="664" spans="1:6">
      <c r="A664" t="s">
        <v>761</v>
      </c>
      <c r="C664">
        <f>ensimmainentarkastus_yleiskuva.aindex</f>
        <v>0</v>
      </c>
      <c r="D664" t="s">
        <v>760</v>
      </c>
      <c r="E664" t="s">
        <v>723</v>
      </c>
      <c r="F664" t="s">
        <v>79</v>
      </c>
    </row>
    <row r="665" spans="1:6">
      <c r="A665" t="s">
        <v>762</v>
      </c>
      <c r="C665">
        <f>ensimmainentarkastus_yleiskuva.ref</f>
        <v>0</v>
      </c>
      <c r="D665" t="s">
        <v>760</v>
      </c>
      <c r="E665" t="s">
        <v>723</v>
      </c>
      <c r="F665" t="s">
        <v>79</v>
      </c>
    </row>
    <row r="666" spans="1:6">
      <c r="A666" t="s">
        <v>763</v>
      </c>
      <c r="C666">
        <f>ensimmainentarkastus_yleiskuva.uploader</f>
        <v>0</v>
      </c>
      <c r="D666" t="s">
        <v>760</v>
      </c>
      <c r="E666" t="s">
        <v>723</v>
      </c>
      <c r="F666" t="s">
        <v>79</v>
      </c>
    </row>
    <row r="667" spans="1:6">
      <c r="A667" t="s">
        <v>764</v>
      </c>
      <c r="C667">
        <f>ensimmainentarkastus_yleiskuva.content</f>
        <v>0</v>
      </c>
      <c r="D667" t="s">
        <v>760</v>
      </c>
      <c r="E667" t="s">
        <v>723</v>
      </c>
      <c r="F667" t="s">
        <v>79</v>
      </c>
    </row>
    <row r="668" spans="1:6">
      <c r="A668" t="s">
        <v>765</v>
      </c>
      <c r="C668">
        <f>ensimmainentarkastus_yleiskuva.title</f>
        <v>0</v>
      </c>
      <c r="D668" t="s">
        <v>760</v>
      </c>
      <c r="E668" t="s">
        <v>723</v>
      </c>
      <c r="F668" t="s">
        <v>79</v>
      </c>
    </row>
    <row r="669" spans="1:6">
      <c r="A669" t="s">
        <v>766</v>
      </c>
      <c r="C669">
        <f>ensimmainentarkastus_yleiskuva.description</f>
        <v>0</v>
      </c>
      <c r="D669" t="s">
        <v>760</v>
      </c>
      <c r="E669" t="s">
        <v>723</v>
      </c>
      <c r="F669" t="s">
        <v>79</v>
      </c>
    </row>
    <row r="670" spans="1:6">
      <c r="A670" t="s">
        <v>767</v>
      </c>
      <c r="C670">
        <f>ensimmainentarkastus_yleiskuva.StartTime</f>
        <v>0</v>
      </c>
      <c r="D670" t="s">
        <v>760</v>
      </c>
      <c r="E670" t="s">
        <v>723</v>
      </c>
      <c r="F670" t="s">
        <v>79</v>
      </c>
    </row>
    <row r="671" spans="1:6">
      <c r="A671" t="s">
        <v>768</v>
      </c>
      <c r="C671">
        <f>ensimmainentarkastus_yleiskuva.hash</f>
        <v>0</v>
      </c>
      <c r="D671" t="s">
        <v>760</v>
      </c>
      <c r="E671" t="s">
        <v>723</v>
      </c>
      <c r="F671" t="s">
        <v>79</v>
      </c>
    </row>
    <row r="672" spans="1:6">
      <c r="A672" t="s">
        <v>769</v>
      </c>
      <c r="C672">
        <f>ensimmainentarkastus_yleiskuva.filename</f>
        <v>0</v>
      </c>
      <c r="D672" t="s">
        <v>760</v>
      </c>
      <c r="E672" t="s">
        <v>723</v>
      </c>
      <c r="F672" t="s">
        <v>79</v>
      </c>
    </row>
    <row r="673" spans="1:6">
      <c r="A673" t="s">
        <v>770</v>
      </c>
      <c r="C673">
        <f>ensimmainentarkastus_yleiskuva.url</f>
        <v>0</v>
      </c>
      <c r="D673" t="s">
        <v>760</v>
      </c>
      <c r="E673" t="s">
        <v>723</v>
      </c>
      <c r="F673" t="s">
        <v>79</v>
      </c>
    </row>
    <row r="674" spans="1:6">
      <c r="A674" t="s">
        <v>771</v>
      </c>
      <c r="C674">
        <f>ensimmainentarkastus_yleiskuva.type</f>
        <v>0</v>
      </c>
      <c r="D674" t="s">
        <v>760</v>
      </c>
      <c r="E674" t="s">
        <v>723</v>
      </c>
      <c r="F674" t="s">
        <v>79</v>
      </c>
    </row>
    <row r="675" spans="1:6">
      <c r="A675" t="s">
        <v>772</v>
      </c>
      <c r="C675">
        <f>ensimmainentarkastus_yleiskuva.ext</f>
        <v>0</v>
      </c>
      <c r="D675" t="s">
        <v>760</v>
      </c>
      <c r="E675" t="s">
        <v>723</v>
      </c>
      <c r="F675" t="s">
        <v>79</v>
      </c>
    </row>
    <row r="676" spans="1:6">
      <c r="A676" t="s">
        <v>773</v>
      </c>
      <c r="C676">
        <f>ensimmainentarkastus_yleiskuva.size</f>
        <v>0</v>
      </c>
      <c r="D676" t="s">
        <v>760</v>
      </c>
      <c r="E676" t="s">
        <v>723</v>
      </c>
      <c r="F676" t="s">
        <v>79</v>
      </c>
    </row>
    <row r="677" spans="1:6">
      <c r="A677" t="s">
        <v>774</v>
      </c>
      <c r="C677">
        <f>ensimmainentarkastus_yleiskuva.version</f>
        <v>0</v>
      </c>
      <c r="D677" t="s">
        <v>760</v>
      </c>
      <c r="E677" t="s">
        <v>723</v>
      </c>
      <c r="F677" t="s">
        <v>79</v>
      </c>
    </row>
    <row r="678" spans="1:6">
      <c r="A678" t="s">
        <v>775</v>
      </c>
      <c r="C678">
        <f>ensimmainentarkastus_yleiskuva.local_path</f>
        <v>0</v>
      </c>
      <c r="D678" t="s">
        <v>760</v>
      </c>
      <c r="E678" t="s">
        <v>723</v>
      </c>
      <c r="F678" t="s">
        <v>79</v>
      </c>
    </row>
    <row r="679" spans="1:6">
      <c r="A679" t="s">
        <v>776</v>
      </c>
      <c r="C679">
        <f>ensimmainentarkastus_yleiskuva.protected</f>
        <v>0</v>
      </c>
      <c r="D679" t="s">
        <v>760</v>
      </c>
      <c r="E679" t="s">
        <v>723</v>
      </c>
      <c r="F679" t="s">
        <v>79</v>
      </c>
    </row>
    <row r="680" spans="1:6">
      <c r="A680" t="s">
        <v>721</v>
      </c>
      <c r="B680" t="s">
        <v>1087</v>
      </c>
      <c r="C680" t="str">
        <f>vaatimustenmukaisuustodistus_tarkastettu</f>
        <v>0 </v>
      </c>
      <c r="D680" t="s">
        <v>722</v>
      </c>
      <c r="E680" t="s">
        <v>777</v>
      </c>
      <c r="F680" t="s">
        <v>60</v>
      </c>
    </row>
    <row r="681" spans="1:6">
      <c r="A681" t="s">
        <v>724</v>
      </c>
      <c r="C681">
        <f>vaatimustenmukaisuustodistus_huomiot</f>
        <v>0</v>
      </c>
      <c r="D681" t="s">
        <v>725</v>
      </c>
      <c r="E681" t="s">
        <v>777</v>
      </c>
      <c r="F681" t="s">
        <v>61</v>
      </c>
    </row>
    <row r="682" spans="1:6">
      <c r="A682" t="s">
        <v>726</v>
      </c>
      <c r="B682" t="s">
        <v>1087</v>
      </c>
      <c r="C682" t="str">
        <f>vaatimustenmukaisuusvakuutus_tarkastettu</f>
        <v>0 </v>
      </c>
      <c r="D682" t="s">
        <v>722</v>
      </c>
      <c r="E682" t="s">
        <v>777</v>
      </c>
      <c r="F682" t="s">
        <v>60</v>
      </c>
    </row>
    <row r="683" spans="1:6">
      <c r="A683" t="s">
        <v>727</v>
      </c>
      <c r="C683">
        <f>vaatimustenmukaisuusvakuutus_huomiot</f>
        <v>0</v>
      </c>
      <c r="D683" t="s">
        <v>725</v>
      </c>
      <c r="E683" t="s">
        <v>777</v>
      </c>
      <c r="F683" t="s">
        <v>61</v>
      </c>
    </row>
    <row r="684" spans="1:6">
      <c r="A684" t="s">
        <v>728</v>
      </c>
      <c r="B684" t="s">
        <v>1087</v>
      </c>
      <c r="C684" t="str">
        <f>kayttoarvot_tarkastettu</f>
        <v>0 </v>
      </c>
      <c r="D684" t="s">
        <v>722</v>
      </c>
      <c r="E684" t="s">
        <v>777</v>
      </c>
      <c r="F684" t="s">
        <v>60</v>
      </c>
    </row>
    <row r="685" spans="1:6">
      <c r="A685" t="s">
        <v>729</v>
      </c>
      <c r="C685">
        <f>kayttoarvot_huomiot</f>
        <v>0</v>
      </c>
      <c r="D685" t="s">
        <v>725</v>
      </c>
      <c r="E685" t="s">
        <v>777</v>
      </c>
      <c r="F685" t="s">
        <v>61</v>
      </c>
    </row>
    <row r="686" spans="1:6">
      <c r="A686" t="s">
        <v>730</v>
      </c>
      <c r="B686" t="s">
        <v>1087</v>
      </c>
      <c r="C686" t="str">
        <f>laitekokonaisuus_vaatimustenmukaisuusvakuutus_tarkastettu</f>
        <v>0 </v>
      </c>
      <c r="D686" t="s">
        <v>722</v>
      </c>
      <c r="E686" t="s">
        <v>777</v>
      </c>
      <c r="F686" t="s">
        <v>60</v>
      </c>
    </row>
    <row r="687" spans="1:6">
      <c r="A687" t="s">
        <v>731</v>
      </c>
      <c r="C687">
        <f>laitekokonaisuus_vaatimustenmukaisuusvakuutus_huomiot</f>
        <v>0</v>
      </c>
      <c r="D687" t="s">
        <v>725</v>
      </c>
      <c r="E687" t="s">
        <v>777</v>
      </c>
      <c r="F687" t="s">
        <v>61</v>
      </c>
    </row>
    <row r="688" spans="1:6">
      <c r="A688" t="s">
        <v>732</v>
      </c>
      <c r="B688" t="s">
        <v>1087</v>
      </c>
      <c r="C688" t="str">
        <f>varoventtiilien_vaatimustenmukaisuusvakuutus_tarkastettu</f>
        <v>0 </v>
      </c>
      <c r="D688" t="s">
        <v>722</v>
      </c>
      <c r="E688" t="s">
        <v>777</v>
      </c>
      <c r="F688" t="s">
        <v>60</v>
      </c>
    </row>
    <row r="689" spans="1:6">
      <c r="A689" t="s">
        <v>733</v>
      </c>
      <c r="C689">
        <f>varoventtiilien_vaatimustenmukaisuusvakuutus_huomiot</f>
        <v>0</v>
      </c>
      <c r="D689" t="s">
        <v>725</v>
      </c>
      <c r="E689" t="s">
        <v>777</v>
      </c>
      <c r="F689" t="s">
        <v>61</v>
      </c>
    </row>
    <row r="690" spans="1:6">
      <c r="A690" t="s">
        <v>734</v>
      </c>
      <c r="B690" t="s">
        <v>1087</v>
      </c>
      <c r="C690" t="str">
        <f>varusteiden_toimintatarkastus_tarkastettu</f>
        <v>0 </v>
      </c>
      <c r="D690" t="s">
        <v>722</v>
      </c>
      <c r="E690" t="s">
        <v>777</v>
      </c>
      <c r="F690" t="s">
        <v>60</v>
      </c>
    </row>
    <row r="691" spans="1:6">
      <c r="A691" t="s">
        <v>735</v>
      </c>
      <c r="C691">
        <f>varusteiden_toimintatarkastus_huomiot</f>
        <v>0</v>
      </c>
      <c r="D691" t="s">
        <v>725</v>
      </c>
      <c r="E691" t="s">
        <v>777</v>
      </c>
      <c r="F691" t="s">
        <v>61</v>
      </c>
    </row>
    <row r="692" spans="1:6">
      <c r="A692" t="s">
        <v>736</v>
      </c>
      <c r="B692" t="s">
        <v>1087</v>
      </c>
      <c r="C692" t="str">
        <f>sijoituksen_turvallisuus_tarkastettu</f>
        <v>0 </v>
      </c>
      <c r="D692" t="s">
        <v>722</v>
      </c>
      <c r="E692" t="s">
        <v>777</v>
      </c>
      <c r="F692" t="s">
        <v>60</v>
      </c>
    </row>
    <row r="693" spans="1:6">
      <c r="A693" t="s">
        <v>737</v>
      </c>
      <c r="C693">
        <f>sijoituksen_turvallisuus_huomiot</f>
        <v>0</v>
      </c>
      <c r="D693" t="s">
        <v>725</v>
      </c>
      <c r="E693" t="s">
        <v>777</v>
      </c>
      <c r="F693" t="s">
        <v>61</v>
      </c>
    </row>
    <row r="694" spans="1:6">
      <c r="A694" t="s">
        <v>738</v>
      </c>
      <c r="B694" t="s">
        <v>1087</v>
      </c>
      <c r="C694" t="str">
        <f>yleistarkastus_tarkastettu</f>
        <v>0 </v>
      </c>
      <c r="D694" t="s">
        <v>722</v>
      </c>
      <c r="E694" t="s">
        <v>777</v>
      </c>
      <c r="F694" t="s">
        <v>60</v>
      </c>
    </row>
    <row r="695" spans="1:6">
      <c r="A695" t="s">
        <v>739</v>
      </c>
      <c r="C695">
        <f>yleistarkastus_huomiot</f>
        <v>0</v>
      </c>
      <c r="D695" t="s">
        <v>725</v>
      </c>
      <c r="E695" t="s">
        <v>777</v>
      </c>
      <c r="F695" t="s">
        <v>61</v>
      </c>
    </row>
    <row r="696" spans="1:6">
      <c r="A696" t="s">
        <v>778</v>
      </c>
      <c r="B696" t="s">
        <v>1087</v>
      </c>
      <c r="C696" t="str">
        <f>turvaautomaatio_tarkastettu</f>
        <v>0 </v>
      </c>
      <c r="D696" t="s">
        <v>722</v>
      </c>
      <c r="E696" t="s">
        <v>777</v>
      </c>
      <c r="F696" t="s">
        <v>60</v>
      </c>
    </row>
    <row r="697" spans="1:6">
      <c r="A697" t="s">
        <v>779</v>
      </c>
      <c r="C697">
        <f>turvaautomaatio_huomiot</f>
        <v>0</v>
      </c>
      <c r="D697" t="s">
        <v>725</v>
      </c>
      <c r="E697" t="s">
        <v>777</v>
      </c>
      <c r="F697" t="s">
        <v>61</v>
      </c>
    </row>
    <row r="698" spans="1:6">
      <c r="A698" t="s">
        <v>780</v>
      </c>
      <c r="B698" t="s">
        <v>1087</v>
      </c>
      <c r="C698" t="str">
        <f>varmistuslaitteet_tarkastettu</f>
        <v>0 </v>
      </c>
      <c r="D698" t="s">
        <v>722</v>
      </c>
      <c r="E698" t="s">
        <v>777</v>
      </c>
      <c r="F698" t="s">
        <v>60</v>
      </c>
    </row>
    <row r="699" spans="1:6">
      <c r="A699" t="s">
        <v>781</v>
      </c>
      <c r="C699">
        <f>varmistuslaitteet_huomiot</f>
        <v>0</v>
      </c>
      <c r="D699" t="s">
        <v>725</v>
      </c>
      <c r="E699" t="s">
        <v>777</v>
      </c>
      <c r="F699" t="s">
        <v>61</v>
      </c>
    </row>
    <row r="700" spans="1:6">
      <c r="A700" t="s">
        <v>740</v>
      </c>
      <c r="B700" t="s">
        <v>1087</v>
      </c>
      <c r="C700" t="str">
        <f>ohjeet_tarkastettu</f>
        <v>0 </v>
      </c>
      <c r="D700" t="s">
        <v>722</v>
      </c>
      <c r="E700" t="s">
        <v>777</v>
      </c>
      <c r="F700" t="s">
        <v>60</v>
      </c>
    </row>
    <row r="701" spans="1:6">
      <c r="A701" t="s">
        <v>741</v>
      </c>
      <c r="C701">
        <f>ohjeet_huomiot</f>
        <v>0</v>
      </c>
      <c r="D701" t="s">
        <v>725</v>
      </c>
      <c r="E701" t="s">
        <v>777</v>
      </c>
      <c r="F701" t="s">
        <v>61</v>
      </c>
    </row>
    <row r="702" spans="1:6">
      <c r="A702" t="s">
        <v>742</v>
      </c>
      <c r="B702" t="s">
        <v>1087</v>
      </c>
      <c r="C702" t="str">
        <f>putkisto_tarkastettu</f>
        <v>0 </v>
      </c>
      <c r="D702" t="s">
        <v>722</v>
      </c>
      <c r="E702" t="s">
        <v>777</v>
      </c>
      <c r="F702" t="s">
        <v>60</v>
      </c>
    </row>
    <row r="703" spans="1:6">
      <c r="A703" t="s">
        <v>743</v>
      </c>
      <c r="C703">
        <f>putkisto_huomiot</f>
        <v>0</v>
      </c>
      <c r="D703" t="s">
        <v>725</v>
      </c>
      <c r="E703" t="s">
        <v>777</v>
      </c>
      <c r="F703" t="s">
        <v>61</v>
      </c>
    </row>
    <row r="704" spans="1:6">
      <c r="A704" t="s">
        <v>782</v>
      </c>
      <c r="B704" t="s">
        <v>1087</v>
      </c>
      <c r="C704" t="str">
        <f>vaaranarviointi_tarkastettu</f>
        <v>0 </v>
      </c>
      <c r="D704" t="s">
        <v>722</v>
      </c>
      <c r="E704" t="s">
        <v>777</v>
      </c>
      <c r="F704" t="s">
        <v>60</v>
      </c>
    </row>
    <row r="705" spans="1:6">
      <c r="A705" t="s">
        <v>783</v>
      </c>
      <c r="C705">
        <f>vaaranarviointi_huomiot</f>
        <v>0</v>
      </c>
      <c r="D705" t="s">
        <v>725</v>
      </c>
      <c r="E705" t="s">
        <v>777</v>
      </c>
      <c r="F705" t="s">
        <v>61</v>
      </c>
    </row>
    <row r="706" spans="1:6">
      <c r="A706" t="s">
        <v>744</v>
      </c>
      <c r="B706" t="s">
        <v>1087</v>
      </c>
      <c r="C706" t="str">
        <f>kilpimerkinnat_tarkastettu</f>
        <v>0 </v>
      </c>
      <c r="D706" t="s">
        <v>722</v>
      </c>
      <c r="E706" t="s">
        <v>777</v>
      </c>
      <c r="F706" t="s">
        <v>60</v>
      </c>
    </row>
    <row r="707" spans="1:6">
      <c r="A707" t="s">
        <v>745</v>
      </c>
      <c r="C707">
        <f>kilpimerkinnat_huomiot</f>
        <v>0</v>
      </c>
      <c r="D707" t="s">
        <v>725</v>
      </c>
      <c r="E707" t="s">
        <v>777</v>
      </c>
      <c r="F707" t="s">
        <v>61</v>
      </c>
    </row>
    <row r="708" spans="1:6">
      <c r="A708" t="s">
        <v>746</v>
      </c>
      <c r="B708" t="s">
        <v>1087</v>
      </c>
      <c r="C708" t="str">
        <f>pikaavio_tarkastettu</f>
        <v>0 </v>
      </c>
      <c r="D708" t="s">
        <v>722</v>
      </c>
      <c r="E708" t="s">
        <v>777</v>
      </c>
      <c r="F708" t="s">
        <v>60</v>
      </c>
    </row>
    <row r="709" spans="1:6">
      <c r="A709" t="s">
        <v>747</v>
      </c>
      <c r="C709">
        <f>pikaavio_huomiot</f>
        <v>0</v>
      </c>
      <c r="D709" t="s">
        <v>725</v>
      </c>
      <c r="E709" t="s">
        <v>777</v>
      </c>
      <c r="F709" t="s">
        <v>61</v>
      </c>
    </row>
    <row r="710" spans="1:6">
      <c r="A710" t="s">
        <v>748</v>
      </c>
      <c r="B710" t="s">
        <v>1087</v>
      </c>
      <c r="C710" t="str">
        <f>riittavahenkilosto_tarkastettu</f>
        <v>0 </v>
      </c>
      <c r="D710" t="s">
        <v>722</v>
      </c>
      <c r="E710" t="s">
        <v>777</v>
      </c>
      <c r="F710" t="s">
        <v>60</v>
      </c>
    </row>
    <row r="711" spans="1:6">
      <c r="A711" t="s">
        <v>749</v>
      </c>
      <c r="C711">
        <f>riittavahenkilosto_huomiot</f>
        <v>0</v>
      </c>
      <c r="D711" t="s">
        <v>725</v>
      </c>
      <c r="E711" t="s">
        <v>777</v>
      </c>
      <c r="F711" t="s">
        <v>61</v>
      </c>
    </row>
    <row r="712" spans="1:6">
      <c r="A712" t="s">
        <v>750</v>
      </c>
      <c r="B712" t="s">
        <v>1087</v>
      </c>
      <c r="C712" t="str">
        <f>yleisetjarjestelyt_tarkastettu</f>
        <v>0 </v>
      </c>
      <c r="D712" t="s">
        <v>722</v>
      </c>
      <c r="E712" t="s">
        <v>777</v>
      </c>
      <c r="F712" t="s">
        <v>60</v>
      </c>
    </row>
    <row r="713" spans="1:6">
      <c r="A713" t="s">
        <v>751</v>
      </c>
      <c r="C713">
        <f>yleisetjarjestelyt_huomiot</f>
        <v>0</v>
      </c>
      <c r="D713" t="s">
        <v>725</v>
      </c>
      <c r="E713" t="s">
        <v>777</v>
      </c>
      <c r="F713" t="s">
        <v>61</v>
      </c>
    </row>
    <row r="714" spans="1:6">
      <c r="A714" t="s">
        <v>752</v>
      </c>
      <c r="B714" t="s">
        <v>1094</v>
      </c>
      <c r="C714" t="str">
        <f>ensimmainentarkastus_paiva</f>
        <v>2025-02-21</v>
      </c>
      <c r="D714" t="s">
        <v>753</v>
      </c>
      <c r="E714" t="s">
        <v>777</v>
      </c>
      <c r="F714" t="s">
        <v>754</v>
      </c>
    </row>
    <row r="715" spans="1:6">
      <c r="A715" t="s">
        <v>755</v>
      </c>
      <c r="C715">
        <f>ensimmainentarkastus_huomiot</f>
        <v>0</v>
      </c>
      <c r="D715" t="s">
        <v>756</v>
      </c>
      <c r="E715" t="s">
        <v>777</v>
      </c>
      <c r="F715" t="s">
        <v>61</v>
      </c>
    </row>
    <row r="716" spans="1:6">
      <c r="A716" t="s">
        <v>757</v>
      </c>
      <c r="C716">
        <f>ensimmainentarkastus_yleiskuva</f>
        <v>0</v>
      </c>
      <c r="D716" t="s">
        <v>758</v>
      </c>
      <c r="E716" t="s">
        <v>777</v>
      </c>
      <c r="F716" t="s">
        <v>79</v>
      </c>
    </row>
    <row r="717" spans="1:6">
      <c r="A717" t="s">
        <v>759</v>
      </c>
      <c r="C717">
        <f>ensimmainentarkastus_yleiskuva.uuid</f>
        <v>0</v>
      </c>
      <c r="D717" t="s">
        <v>760</v>
      </c>
      <c r="E717" t="s">
        <v>777</v>
      </c>
      <c r="F717" t="s">
        <v>79</v>
      </c>
    </row>
    <row r="718" spans="1:6">
      <c r="A718" t="s">
        <v>761</v>
      </c>
      <c r="C718">
        <f>ensimmainentarkastus_yleiskuva.aindex</f>
        <v>0</v>
      </c>
      <c r="D718" t="s">
        <v>760</v>
      </c>
      <c r="E718" t="s">
        <v>777</v>
      </c>
      <c r="F718" t="s">
        <v>79</v>
      </c>
    </row>
    <row r="719" spans="1:6">
      <c r="A719" t="s">
        <v>762</v>
      </c>
      <c r="C719">
        <f>ensimmainentarkastus_yleiskuva.ref</f>
        <v>0</v>
      </c>
      <c r="D719" t="s">
        <v>760</v>
      </c>
      <c r="E719" t="s">
        <v>777</v>
      </c>
      <c r="F719" t="s">
        <v>79</v>
      </c>
    </row>
    <row r="720" spans="1:6">
      <c r="A720" t="s">
        <v>763</v>
      </c>
      <c r="C720">
        <f>ensimmainentarkastus_yleiskuva.uploader</f>
        <v>0</v>
      </c>
      <c r="D720" t="s">
        <v>760</v>
      </c>
      <c r="E720" t="s">
        <v>777</v>
      </c>
      <c r="F720" t="s">
        <v>79</v>
      </c>
    </row>
    <row r="721" spans="1:6">
      <c r="A721" t="s">
        <v>764</v>
      </c>
      <c r="C721">
        <f>ensimmainentarkastus_yleiskuva.content</f>
        <v>0</v>
      </c>
      <c r="D721" t="s">
        <v>760</v>
      </c>
      <c r="E721" t="s">
        <v>777</v>
      </c>
      <c r="F721" t="s">
        <v>79</v>
      </c>
    </row>
    <row r="722" spans="1:6">
      <c r="A722" t="s">
        <v>765</v>
      </c>
      <c r="C722">
        <f>ensimmainentarkastus_yleiskuva.title</f>
        <v>0</v>
      </c>
      <c r="D722" t="s">
        <v>760</v>
      </c>
      <c r="E722" t="s">
        <v>777</v>
      </c>
      <c r="F722" t="s">
        <v>79</v>
      </c>
    </row>
    <row r="723" spans="1:6">
      <c r="A723" t="s">
        <v>766</v>
      </c>
      <c r="C723">
        <f>ensimmainentarkastus_yleiskuva.description</f>
        <v>0</v>
      </c>
      <c r="D723" t="s">
        <v>760</v>
      </c>
      <c r="E723" t="s">
        <v>777</v>
      </c>
      <c r="F723" t="s">
        <v>79</v>
      </c>
    </row>
    <row r="724" spans="1:6">
      <c r="A724" t="s">
        <v>767</v>
      </c>
      <c r="C724">
        <f>ensimmainentarkastus_yleiskuva.StartTime</f>
        <v>0</v>
      </c>
      <c r="D724" t="s">
        <v>760</v>
      </c>
      <c r="E724" t="s">
        <v>777</v>
      </c>
      <c r="F724" t="s">
        <v>79</v>
      </c>
    </row>
    <row r="725" spans="1:6">
      <c r="A725" t="s">
        <v>768</v>
      </c>
      <c r="C725">
        <f>ensimmainentarkastus_yleiskuva.hash</f>
        <v>0</v>
      </c>
      <c r="D725" t="s">
        <v>760</v>
      </c>
      <c r="E725" t="s">
        <v>777</v>
      </c>
      <c r="F725" t="s">
        <v>79</v>
      </c>
    </row>
    <row r="726" spans="1:6">
      <c r="A726" t="s">
        <v>769</v>
      </c>
      <c r="C726">
        <f>ensimmainentarkastus_yleiskuva.filename</f>
        <v>0</v>
      </c>
      <c r="D726" t="s">
        <v>760</v>
      </c>
      <c r="E726" t="s">
        <v>777</v>
      </c>
      <c r="F726" t="s">
        <v>79</v>
      </c>
    </row>
    <row r="727" spans="1:6">
      <c r="A727" t="s">
        <v>770</v>
      </c>
      <c r="C727">
        <f>ensimmainentarkastus_yleiskuva.url</f>
        <v>0</v>
      </c>
      <c r="D727" t="s">
        <v>760</v>
      </c>
      <c r="E727" t="s">
        <v>777</v>
      </c>
      <c r="F727" t="s">
        <v>79</v>
      </c>
    </row>
    <row r="728" spans="1:6">
      <c r="A728" t="s">
        <v>771</v>
      </c>
      <c r="C728">
        <f>ensimmainentarkastus_yleiskuva.type</f>
        <v>0</v>
      </c>
      <c r="D728" t="s">
        <v>760</v>
      </c>
      <c r="E728" t="s">
        <v>777</v>
      </c>
      <c r="F728" t="s">
        <v>79</v>
      </c>
    </row>
    <row r="729" spans="1:6">
      <c r="A729" t="s">
        <v>772</v>
      </c>
      <c r="C729">
        <f>ensimmainentarkastus_yleiskuva.ext</f>
        <v>0</v>
      </c>
      <c r="D729" t="s">
        <v>760</v>
      </c>
      <c r="E729" t="s">
        <v>777</v>
      </c>
      <c r="F729" t="s">
        <v>79</v>
      </c>
    </row>
    <row r="730" spans="1:6">
      <c r="A730" t="s">
        <v>773</v>
      </c>
      <c r="C730">
        <f>ensimmainentarkastus_yleiskuva.size</f>
        <v>0</v>
      </c>
      <c r="D730" t="s">
        <v>760</v>
      </c>
      <c r="E730" t="s">
        <v>777</v>
      </c>
      <c r="F730" t="s">
        <v>79</v>
      </c>
    </row>
    <row r="731" spans="1:6">
      <c r="A731" t="s">
        <v>774</v>
      </c>
      <c r="C731">
        <f>ensimmainentarkastus_yleiskuva.version</f>
        <v>0</v>
      </c>
      <c r="D731" t="s">
        <v>760</v>
      </c>
      <c r="E731" t="s">
        <v>777</v>
      </c>
      <c r="F731" t="s">
        <v>79</v>
      </c>
    </row>
    <row r="732" spans="1:6">
      <c r="A732" t="s">
        <v>775</v>
      </c>
      <c r="C732">
        <f>ensimmainentarkastus_yleiskuva.local_path</f>
        <v>0</v>
      </c>
      <c r="D732" t="s">
        <v>760</v>
      </c>
      <c r="E732" t="s">
        <v>777</v>
      </c>
      <c r="F732" t="s">
        <v>79</v>
      </c>
    </row>
    <row r="733" spans="1:6">
      <c r="A733" t="s">
        <v>776</v>
      </c>
      <c r="C733">
        <f>ensimmainentarkastus_yleiskuva.protected</f>
        <v>0</v>
      </c>
      <c r="D733" t="s">
        <v>760</v>
      </c>
      <c r="E733" t="s">
        <v>777</v>
      </c>
      <c r="F733" t="s">
        <v>79</v>
      </c>
    </row>
    <row r="734" spans="1:6">
      <c r="A734" t="s">
        <v>784</v>
      </c>
      <c r="C734">
        <f>varoventtiili_tarkastuspaiva</f>
        <v>0</v>
      </c>
      <c r="D734" t="s">
        <v>753</v>
      </c>
      <c r="E734" t="s">
        <v>47</v>
      </c>
      <c r="F734" t="s">
        <v>754</v>
      </c>
    </row>
    <row r="735" spans="1:6">
      <c r="A735" t="s">
        <v>785</v>
      </c>
      <c r="B735"/>
      <c r="C735" t="str">
        <f>varoventtiili_painemittarin_numero</f>
        <v/>
      </c>
      <c r="D735" t="s">
        <v>725</v>
      </c>
      <c r="E735" t="s">
        <v>47</v>
      </c>
      <c r="F735" t="s">
        <v>53</v>
      </c>
    </row>
    <row r="736" spans="1:6">
      <c r="A736" t="s">
        <v>786</v>
      </c>
      <c r="B736"/>
      <c r="C736" t="str">
        <f>varoventtiili_paineanturin_numero</f>
        <v/>
      </c>
      <c r="D736" t="s">
        <v>725</v>
      </c>
      <c r="E736" t="s">
        <v>47</v>
      </c>
      <c r="F736" t="s">
        <v>787</v>
      </c>
    </row>
    <row r="737" spans="1:6">
      <c r="A737" t="s">
        <v>788</v>
      </c>
      <c r="B737" t="s">
        <v>1087</v>
      </c>
      <c r="C737" t="str">
        <f>varoventtiin_sinetointi</f>
        <v>0 </v>
      </c>
      <c r="D737" t="s">
        <v>722</v>
      </c>
      <c r="E737" t="s">
        <v>47</v>
      </c>
      <c r="F737" t="s">
        <v>55</v>
      </c>
    </row>
    <row r="738" spans="1:6">
      <c r="A738" t="s">
        <v>789</v>
      </c>
      <c r="B738" t="s">
        <v>1087</v>
      </c>
      <c r="C738" t="str">
        <f>varoventtiilin_merkinnat</f>
        <v>0 </v>
      </c>
      <c r="D738" t="s">
        <v>722</v>
      </c>
      <c r="E738" t="s">
        <v>47</v>
      </c>
      <c r="F738" t="s">
        <v>56</v>
      </c>
    </row>
    <row r="739" spans="1:6">
      <c r="A739" t="s">
        <v>790</v>
      </c>
      <c r="C739">
        <f>varoventtiili_koestus_teksti</f>
        <v>0</v>
      </c>
      <c r="D739" t="s">
        <v>756</v>
      </c>
      <c r="E739" t="s">
        <v>47</v>
      </c>
      <c r="F739" t="s">
        <v>791</v>
      </c>
    </row>
    <row r="740" spans="1:6">
      <c r="A740" t="s">
        <v>792</v>
      </c>
      <c r="C740">
        <f>varoventtiili_koestus_kuva</f>
        <v>0</v>
      </c>
      <c r="D740" t="s">
        <v>758</v>
      </c>
      <c r="E740" t="s">
        <v>47</v>
      </c>
      <c r="F740" t="s">
        <v>793</v>
      </c>
    </row>
    <row r="741" spans="1:6">
      <c r="A741" t="s">
        <v>794</v>
      </c>
      <c r="C741">
        <f>varoventtiili_koestus_kuva.uuid</f>
        <v>0</v>
      </c>
      <c r="D741" t="s">
        <v>760</v>
      </c>
      <c r="E741" t="s">
        <v>47</v>
      </c>
      <c r="F741" t="s">
        <v>793</v>
      </c>
    </row>
    <row r="742" spans="1:6">
      <c r="A742" t="s">
        <v>795</v>
      </c>
      <c r="C742">
        <f>varoventtiili_koestus_kuva.aindex</f>
        <v>0</v>
      </c>
      <c r="D742" t="s">
        <v>760</v>
      </c>
      <c r="E742" t="s">
        <v>47</v>
      </c>
      <c r="F742" t="s">
        <v>793</v>
      </c>
    </row>
    <row r="743" spans="1:6">
      <c r="A743" t="s">
        <v>796</v>
      </c>
      <c r="C743">
        <f>varoventtiili_koestus_kuva.ref</f>
        <v>0</v>
      </c>
      <c r="D743" t="s">
        <v>760</v>
      </c>
      <c r="E743" t="s">
        <v>47</v>
      </c>
      <c r="F743" t="s">
        <v>793</v>
      </c>
    </row>
    <row r="744" spans="1:6">
      <c r="A744" t="s">
        <v>797</v>
      </c>
      <c r="C744">
        <f>varoventtiili_koestus_kuva.uploader</f>
        <v>0</v>
      </c>
      <c r="D744" t="s">
        <v>760</v>
      </c>
      <c r="E744" t="s">
        <v>47</v>
      </c>
      <c r="F744" t="s">
        <v>793</v>
      </c>
    </row>
    <row r="745" spans="1:6">
      <c r="A745" t="s">
        <v>798</v>
      </c>
      <c r="C745">
        <f>varoventtiili_koestus_kuva.content</f>
        <v>0</v>
      </c>
      <c r="D745" t="s">
        <v>760</v>
      </c>
      <c r="E745" t="s">
        <v>47</v>
      </c>
      <c r="F745" t="s">
        <v>793</v>
      </c>
    </row>
    <row r="746" spans="1:6">
      <c r="A746" t="s">
        <v>799</v>
      </c>
      <c r="C746">
        <f>varoventtiili_koestus_kuva.title</f>
        <v>0</v>
      </c>
      <c r="D746" t="s">
        <v>760</v>
      </c>
      <c r="E746" t="s">
        <v>47</v>
      </c>
      <c r="F746" t="s">
        <v>793</v>
      </c>
    </row>
    <row r="747" spans="1:6">
      <c r="A747" t="s">
        <v>800</v>
      </c>
      <c r="C747">
        <f>varoventtiili_koestus_kuva.description</f>
        <v>0</v>
      </c>
      <c r="D747" t="s">
        <v>760</v>
      </c>
      <c r="E747" t="s">
        <v>47</v>
      </c>
      <c r="F747" t="s">
        <v>793</v>
      </c>
    </row>
    <row r="748" spans="1:6">
      <c r="A748" t="s">
        <v>801</v>
      </c>
      <c r="C748">
        <f>varoventtiili_koestus_kuva.StartTime</f>
        <v>0</v>
      </c>
      <c r="D748" t="s">
        <v>760</v>
      </c>
      <c r="E748" t="s">
        <v>47</v>
      </c>
      <c r="F748" t="s">
        <v>793</v>
      </c>
    </row>
    <row r="749" spans="1:6">
      <c r="A749" t="s">
        <v>802</v>
      </c>
      <c r="C749">
        <f>varoventtiili_koestus_kuva.hash</f>
        <v>0</v>
      </c>
      <c r="D749" t="s">
        <v>760</v>
      </c>
      <c r="E749" t="s">
        <v>47</v>
      </c>
      <c r="F749" t="s">
        <v>793</v>
      </c>
    </row>
    <row r="750" spans="1:6">
      <c r="A750" t="s">
        <v>803</v>
      </c>
      <c r="C750">
        <f>varoventtiili_koestus_kuva.filename</f>
        <v>0</v>
      </c>
      <c r="D750" t="s">
        <v>760</v>
      </c>
      <c r="E750" t="s">
        <v>47</v>
      </c>
      <c r="F750" t="s">
        <v>793</v>
      </c>
    </row>
    <row r="751" spans="1:6">
      <c r="A751" t="s">
        <v>804</v>
      </c>
      <c r="C751">
        <f>varoventtiili_koestus_kuva.url</f>
        <v>0</v>
      </c>
      <c r="D751" t="s">
        <v>760</v>
      </c>
      <c r="E751" t="s">
        <v>47</v>
      </c>
      <c r="F751" t="s">
        <v>793</v>
      </c>
    </row>
    <row r="752" spans="1:6">
      <c r="A752" t="s">
        <v>805</v>
      </c>
      <c r="C752">
        <f>varoventtiili_koestus_kuva.type</f>
        <v>0</v>
      </c>
      <c r="D752" t="s">
        <v>760</v>
      </c>
      <c r="E752" t="s">
        <v>47</v>
      </c>
      <c r="F752" t="s">
        <v>793</v>
      </c>
    </row>
    <row r="753" spans="1:6">
      <c r="A753" t="s">
        <v>806</v>
      </c>
      <c r="C753">
        <f>varoventtiili_koestus_kuva.ext</f>
        <v>0</v>
      </c>
      <c r="D753" t="s">
        <v>760</v>
      </c>
      <c r="E753" t="s">
        <v>47</v>
      </c>
      <c r="F753" t="s">
        <v>793</v>
      </c>
    </row>
    <row r="754" spans="1:6">
      <c r="A754" t="s">
        <v>807</v>
      </c>
      <c r="C754">
        <f>varoventtiili_koestus_kuva.size</f>
        <v>0</v>
      </c>
      <c r="D754" t="s">
        <v>760</v>
      </c>
      <c r="E754" t="s">
        <v>47</v>
      </c>
      <c r="F754" t="s">
        <v>793</v>
      </c>
    </row>
    <row r="755" spans="1:6">
      <c r="A755" t="s">
        <v>808</v>
      </c>
      <c r="C755">
        <f>varoventtiili_koestus_kuva.version</f>
        <v>0</v>
      </c>
      <c r="D755" t="s">
        <v>760</v>
      </c>
      <c r="E755" t="s">
        <v>47</v>
      </c>
      <c r="F755" t="s">
        <v>793</v>
      </c>
    </row>
    <row r="756" spans="1:6">
      <c r="A756" t="s">
        <v>809</v>
      </c>
      <c r="C756">
        <f>varoventtiili_koestus_kuva.local_path</f>
        <v>0</v>
      </c>
      <c r="D756" t="s">
        <v>760</v>
      </c>
      <c r="E756" t="s">
        <v>47</v>
      </c>
      <c r="F756" t="s">
        <v>793</v>
      </c>
    </row>
    <row r="757" spans="1:6">
      <c r="A757" t="s">
        <v>810</v>
      </c>
      <c r="C757">
        <f>varoventtiili_koestus_kuva.protected</f>
        <v>0</v>
      </c>
      <c r="D757" t="s">
        <v>760</v>
      </c>
      <c r="E757" t="s">
        <v>47</v>
      </c>
      <c r="F757" t="s">
        <v>793</v>
      </c>
    </row>
    <row r="758" spans="1:6">
      <c r="A758" t="s">
        <v>811</v>
      </c>
      <c r="C758">
        <f>varoventtiili_kohde1</f>
        <v>0</v>
      </c>
      <c r="D758" t="s">
        <v>725</v>
      </c>
      <c r="E758" t="s">
        <v>47</v>
      </c>
      <c r="F758" t="s">
        <v>812</v>
      </c>
    </row>
    <row r="759" spans="1:6">
      <c r="A759" t="s">
        <v>813</v>
      </c>
      <c r="C759">
        <f>varoventtiili_valiaine1</f>
        <v>0</v>
      </c>
      <c r="D759" t="s">
        <v>725</v>
      </c>
      <c r="E759" t="s">
        <v>47</v>
      </c>
      <c r="F759" t="s">
        <v>814</v>
      </c>
    </row>
    <row r="760" spans="1:6">
      <c r="A760" t="s">
        <v>815</v>
      </c>
      <c r="C760">
        <f>varoventtiili_bar1</f>
        <v>0</v>
      </c>
      <c r="D760" t="s">
        <v>725</v>
      </c>
      <c r="E760" t="s">
        <v>47</v>
      </c>
      <c r="F760" t="s">
        <v>816</v>
      </c>
    </row>
    <row r="761" spans="1:6">
      <c r="A761" t="s">
        <v>817</v>
      </c>
      <c r="C761">
        <f>varoventtiili_sulkupaine1</f>
        <v>0</v>
      </c>
      <c r="D761" t="s">
        <v>725</v>
      </c>
      <c r="E761" t="s">
        <v>47</v>
      </c>
      <c r="F761" t="s">
        <v>818</v>
      </c>
    </row>
    <row r="762" spans="1:6">
      <c r="A762" t="s">
        <v>819</v>
      </c>
      <c r="C762">
        <f>varoventtiili_kohde2</f>
        <v>0</v>
      </c>
      <c r="D762" t="s">
        <v>725</v>
      </c>
      <c r="E762" t="s">
        <v>47</v>
      </c>
      <c r="F762" t="s">
        <v>820</v>
      </c>
    </row>
    <row r="763" spans="1:6">
      <c r="A763" t="s">
        <v>821</v>
      </c>
      <c r="C763">
        <f>varoventtiili_valiaine2</f>
        <v>0</v>
      </c>
      <c r="D763" t="s">
        <v>725</v>
      </c>
      <c r="E763" t="s">
        <v>47</v>
      </c>
      <c r="F763" t="s">
        <v>822</v>
      </c>
    </row>
    <row r="764" spans="1:6">
      <c r="A764" t="s">
        <v>823</v>
      </c>
      <c r="C764">
        <f>varoventtiili_bar2</f>
        <v>0</v>
      </c>
      <c r="D764" t="s">
        <v>725</v>
      </c>
      <c r="E764" t="s">
        <v>47</v>
      </c>
      <c r="F764" t="s">
        <v>824</v>
      </c>
    </row>
    <row r="765" spans="1:6">
      <c r="A765" t="s">
        <v>825</v>
      </c>
      <c r="C765">
        <f>varoventtiili_sulkupaine2</f>
        <v>0</v>
      </c>
      <c r="D765" t="s">
        <v>725</v>
      </c>
      <c r="E765" t="s">
        <v>47</v>
      </c>
      <c r="F765" t="s">
        <v>826</v>
      </c>
    </row>
    <row r="766" spans="1:6">
      <c r="A766" t="s">
        <v>827</v>
      </c>
      <c r="C766">
        <f>varoventtiili_kohde3</f>
        <v>0</v>
      </c>
      <c r="D766" t="s">
        <v>725</v>
      </c>
      <c r="E766" t="s">
        <v>47</v>
      </c>
      <c r="F766" t="s">
        <v>828</v>
      </c>
    </row>
    <row r="767" spans="1:6">
      <c r="A767" t="s">
        <v>829</v>
      </c>
      <c r="C767">
        <f>varoventtiili_valiaine3</f>
        <v>0</v>
      </c>
      <c r="D767" t="s">
        <v>725</v>
      </c>
      <c r="E767" t="s">
        <v>47</v>
      </c>
      <c r="F767" t="s">
        <v>830</v>
      </c>
    </row>
    <row r="768" spans="1:6">
      <c r="A768" t="s">
        <v>831</v>
      </c>
      <c r="C768">
        <f>varoventtiili_bar3</f>
        <v>0</v>
      </c>
      <c r="D768" t="s">
        <v>725</v>
      </c>
      <c r="E768" t="s">
        <v>47</v>
      </c>
      <c r="F768" t="s">
        <v>832</v>
      </c>
    </row>
    <row r="769" spans="1:6">
      <c r="A769" t="s">
        <v>833</v>
      </c>
      <c r="C769">
        <f>varoventtiili_sulkupaine3</f>
        <v>0</v>
      </c>
      <c r="D769" t="s">
        <v>725</v>
      </c>
      <c r="E769" t="s">
        <v>47</v>
      </c>
      <c r="F769" t="s">
        <v>834</v>
      </c>
    </row>
    <row r="770" spans="1:6">
      <c r="A770" t="s">
        <v>835</v>
      </c>
      <c r="C770">
        <f>muut_huomiot</f>
        <v>0</v>
      </c>
      <c r="D770" t="s">
        <v>756</v>
      </c>
      <c r="E770" t="s">
        <v>836</v>
      </c>
      <c r="F770" t="s">
        <v>61</v>
      </c>
    </row>
    <row r="771" spans="1:6">
      <c r="A771" t="s">
        <v>837</v>
      </c>
      <c r="C771">
        <f>muut_valokuva1</f>
        <v>0</v>
      </c>
      <c r="D771" t="s">
        <v>758</v>
      </c>
      <c r="E771" t="s">
        <v>838</v>
      </c>
      <c r="F771" t="s">
        <v>839</v>
      </c>
    </row>
    <row r="772" spans="1:6">
      <c r="A772" t="s">
        <v>840</v>
      </c>
      <c r="C772">
        <f>muut_valokuva1.uuid</f>
        <v>0</v>
      </c>
      <c r="D772" t="s">
        <v>760</v>
      </c>
      <c r="E772" t="s">
        <v>838</v>
      </c>
      <c r="F772" t="s">
        <v>839</v>
      </c>
    </row>
    <row r="773" spans="1:6">
      <c r="A773" t="s">
        <v>841</v>
      </c>
      <c r="C773">
        <f>muut_valokuva1.aindex</f>
        <v>0</v>
      </c>
      <c r="D773" t="s">
        <v>760</v>
      </c>
      <c r="E773" t="s">
        <v>838</v>
      </c>
      <c r="F773" t="s">
        <v>839</v>
      </c>
    </row>
    <row r="774" spans="1:6">
      <c r="A774" t="s">
        <v>842</v>
      </c>
      <c r="C774">
        <f>muut_valokuva1.ref</f>
        <v>0</v>
      </c>
      <c r="D774" t="s">
        <v>760</v>
      </c>
      <c r="E774" t="s">
        <v>838</v>
      </c>
      <c r="F774" t="s">
        <v>839</v>
      </c>
    </row>
    <row r="775" spans="1:6">
      <c r="A775" t="s">
        <v>843</v>
      </c>
      <c r="C775">
        <f>muut_valokuva1.uploader</f>
        <v>0</v>
      </c>
      <c r="D775" t="s">
        <v>760</v>
      </c>
      <c r="E775" t="s">
        <v>838</v>
      </c>
      <c r="F775" t="s">
        <v>839</v>
      </c>
    </row>
    <row r="776" spans="1:6">
      <c r="A776" t="s">
        <v>844</v>
      </c>
      <c r="C776">
        <f>muut_valokuva1.content</f>
        <v>0</v>
      </c>
      <c r="D776" t="s">
        <v>760</v>
      </c>
      <c r="E776" t="s">
        <v>838</v>
      </c>
      <c r="F776" t="s">
        <v>839</v>
      </c>
    </row>
    <row r="777" spans="1:6">
      <c r="A777" t="s">
        <v>845</v>
      </c>
      <c r="C777">
        <f>muut_valokuva1.title</f>
        <v>0</v>
      </c>
      <c r="D777" t="s">
        <v>760</v>
      </c>
      <c r="E777" t="s">
        <v>838</v>
      </c>
      <c r="F777" t="s">
        <v>839</v>
      </c>
    </row>
    <row r="778" spans="1:6">
      <c r="A778" t="s">
        <v>846</v>
      </c>
      <c r="C778">
        <f>muut_valokuva1.description</f>
        <v>0</v>
      </c>
      <c r="D778" t="s">
        <v>760</v>
      </c>
      <c r="E778" t="s">
        <v>838</v>
      </c>
      <c r="F778" t="s">
        <v>839</v>
      </c>
    </row>
    <row r="779" spans="1:6">
      <c r="A779" t="s">
        <v>847</v>
      </c>
      <c r="C779">
        <f>muut_valokuva1.StartTime</f>
        <v>0</v>
      </c>
      <c r="D779" t="s">
        <v>760</v>
      </c>
      <c r="E779" t="s">
        <v>838</v>
      </c>
      <c r="F779" t="s">
        <v>839</v>
      </c>
    </row>
    <row r="780" spans="1:6">
      <c r="A780" t="s">
        <v>848</v>
      </c>
      <c r="C780">
        <f>muut_valokuva1.hash</f>
        <v>0</v>
      </c>
      <c r="D780" t="s">
        <v>760</v>
      </c>
      <c r="E780" t="s">
        <v>838</v>
      </c>
      <c r="F780" t="s">
        <v>839</v>
      </c>
    </row>
    <row r="781" spans="1:6">
      <c r="A781" t="s">
        <v>849</v>
      </c>
      <c r="C781">
        <f>muut_valokuva1.filename</f>
        <v>0</v>
      </c>
      <c r="D781" t="s">
        <v>760</v>
      </c>
      <c r="E781" t="s">
        <v>838</v>
      </c>
      <c r="F781" t="s">
        <v>839</v>
      </c>
    </row>
    <row r="782" spans="1:6">
      <c r="A782" t="s">
        <v>850</v>
      </c>
      <c r="C782">
        <f>muut_valokuva1.url</f>
        <v>0</v>
      </c>
      <c r="D782" t="s">
        <v>760</v>
      </c>
      <c r="E782" t="s">
        <v>838</v>
      </c>
      <c r="F782" t="s">
        <v>839</v>
      </c>
    </row>
    <row r="783" spans="1:6">
      <c r="A783" t="s">
        <v>851</v>
      </c>
      <c r="C783">
        <f>muut_valokuva1.type</f>
        <v>0</v>
      </c>
      <c r="D783" t="s">
        <v>760</v>
      </c>
      <c r="E783" t="s">
        <v>838</v>
      </c>
      <c r="F783" t="s">
        <v>839</v>
      </c>
    </row>
    <row r="784" spans="1:6">
      <c r="A784" t="s">
        <v>852</v>
      </c>
      <c r="C784">
        <f>muut_valokuva1.ext</f>
        <v>0</v>
      </c>
      <c r="D784" t="s">
        <v>760</v>
      </c>
      <c r="E784" t="s">
        <v>838</v>
      </c>
      <c r="F784" t="s">
        <v>839</v>
      </c>
    </row>
    <row r="785" spans="1:6">
      <c r="A785" t="s">
        <v>853</v>
      </c>
      <c r="C785">
        <f>muut_valokuva1.size</f>
        <v>0</v>
      </c>
      <c r="D785" t="s">
        <v>760</v>
      </c>
      <c r="E785" t="s">
        <v>838</v>
      </c>
      <c r="F785" t="s">
        <v>839</v>
      </c>
    </row>
    <row r="786" spans="1:6">
      <c r="A786" t="s">
        <v>854</v>
      </c>
      <c r="C786">
        <f>muut_valokuva1.version</f>
        <v>0</v>
      </c>
      <c r="D786" t="s">
        <v>760</v>
      </c>
      <c r="E786" t="s">
        <v>838</v>
      </c>
      <c r="F786" t="s">
        <v>839</v>
      </c>
    </row>
    <row r="787" spans="1:6">
      <c r="A787" t="s">
        <v>855</v>
      </c>
      <c r="C787">
        <f>muut_valokuva1.local_path</f>
        <v>0</v>
      </c>
      <c r="D787" t="s">
        <v>760</v>
      </c>
      <c r="E787" t="s">
        <v>838</v>
      </c>
      <c r="F787" t="s">
        <v>839</v>
      </c>
    </row>
    <row r="788" spans="1:6">
      <c r="A788" t="s">
        <v>856</v>
      </c>
      <c r="C788">
        <f>muut_valokuva1.protected</f>
        <v>0</v>
      </c>
      <c r="D788" t="s">
        <v>760</v>
      </c>
      <c r="E788" t="s">
        <v>838</v>
      </c>
      <c r="F788" t="s">
        <v>839</v>
      </c>
    </row>
    <row r="789" spans="1:6">
      <c r="A789" t="s">
        <v>857</v>
      </c>
      <c r="C789">
        <f>muut_valokuva2</f>
        <v>0</v>
      </c>
      <c r="D789" t="s">
        <v>758</v>
      </c>
      <c r="E789" t="s">
        <v>838</v>
      </c>
      <c r="F789" t="s">
        <v>858</v>
      </c>
    </row>
    <row r="790" spans="1:6">
      <c r="A790" t="s">
        <v>859</v>
      </c>
      <c r="C790">
        <f>muut_valokuva2.uuid</f>
        <v>0</v>
      </c>
      <c r="D790" t="s">
        <v>760</v>
      </c>
      <c r="E790" t="s">
        <v>838</v>
      </c>
      <c r="F790" t="s">
        <v>858</v>
      </c>
    </row>
    <row r="791" spans="1:6">
      <c r="A791" t="s">
        <v>860</v>
      </c>
      <c r="C791">
        <f>muut_valokuva2.aindex</f>
        <v>0</v>
      </c>
      <c r="D791" t="s">
        <v>760</v>
      </c>
      <c r="E791" t="s">
        <v>838</v>
      </c>
      <c r="F791" t="s">
        <v>858</v>
      </c>
    </row>
    <row r="792" spans="1:6">
      <c r="A792" t="s">
        <v>861</v>
      </c>
      <c r="C792">
        <f>muut_valokuva2.ref</f>
        <v>0</v>
      </c>
      <c r="D792" t="s">
        <v>760</v>
      </c>
      <c r="E792" t="s">
        <v>838</v>
      </c>
      <c r="F792" t="s">
        <v>858</v>
      </c>
    </row>
    <row r="793" spans="1:6">
      <c r="A793" t="s">
        <v>862</v>
      </c>
      <c r="C793">
        <f>muut_valokuva2.uploader</f>
        <v>0</v>
      </c>
      <c r="D793" t="s">
        <v>760</v>
      </c>
      <c r="E793" t="s">
        <v>838</v>
      </c>
      <c r="F793" t="s">
        <v>858</v>
      </c>
    </row>
    <row r="794" spans="1:6">
      <c r="A794" t="s">
        <v>863</v>
      </c>
      <c r="C794">
        <f>muut_valokuva2.content</f>
        <v>0</v>
      </c>
      <c r="D794" t="s">
        <v>760</v>
      </c>
      <c r="E794" t="s">
        <v>838</v>
      </c>
      <c r="F794" t="s">
        <v>858</v>
      </c>
    </row>
    <row r="795" spans="1:6">
      <c r="A795" t="s">
        <v>864</v>
      </c>
      <c r="C795">
        <f>muut_valokuva2.title</f>
        <v>0</v>
      </c>
      <c r="D795" t="s">
        <v>760</v>
      </c>
      <c r="E795" t="s">
        <v>838</v>
      </c>
      <c r="F795" t="s">
        <v>858</v>
      </c>
    </row>
    <row r="796" spans="1:6">
      <c r="A796" t="s">
        <v>865</v>
      </c>
      <c r="C796">
        <f>muut_valokuva2.description</f>
        <v>0</v>
      </c>
      <c r="D796" t="s">
        <v>760</v>
      </c>
      <c r="E796" t="s">
        <v>838</v>
      </c>
      <c r="F796" t="s">
        <v>858</v>
      </c>
    </row>
    <row r="797" spans="1:6">
      <c r="A797" t="s">
        <v>866</v>
      </c>
      <c r="C797">
        <f>muut_valokuva2.StartTime</f>
        <v>0</v>
      </c>
      <c r="D797" t="s">
        <v>760</v>
      </c>
      <c r="E797" t="s">
        <v>838</v>
      </c>
      <c r="F797" t="s">
        <v>858</v>
      </c>
    </row>
    <row r="798" spans="1:6">
      <c r="A798" t="s">
        <v>867</v>
      </c>
      <c r="C798">
        <f>muut_valokuva2.hash</f>
        <v>0</v>
      </c>
      <c r="D798" t="s">
        <v>760</v>
      </c>
      <c r="E798" t="s">
        <v>838</v>
      </c>
      <c r="F798" t="s">
        <v>858</v>
      </c>
    </row>
    <row r="799" spans="1:6">
      <c r="A799" t="s">
        <v>868</v>
      </c>
      <c r="C799">
        <f>muut_valokuva2.filename</f>
        <v>0</v>
      </c>
      <c r="D799" t="s">
        <v>760</v>
      </c>
      <c r="E799" t="s">
        <v>838</v>
      </c>
      <c r="F799" t="s">
        <v>858</v>
      </c>
    </row>
    <row r="800" spans="1:6">
      <c r="A800" t="s">
        <v>869</v>
      </c>
      <c r="C800">
        <f>muut_valokuva2.url</f>
        <v>0</v>
      </c>
      <c r="D800" t="s">
        <v>760</v>
      </c>
      <c r="E800" t="s">
        <v>838</v>
      </c>
      <c r="F800" t="s">
        <v>858</v>
      </c>
    </row>
    <row r="801" spans="1:6">
      <c r="A801" t="s">
        <v>870</v>
      </c>
      <c r="C801">
        <f>muut_valokuva2.type</f>
        <v>0</v>
      </c>
      <c r="D801" t="s">
        <v>760</v>
      </c>
      <c r="E801" t="s">
        <v>838</v>
      </c>
      <c r="F801" t="s">
        <v>858</v>
      </c>
    </row>
    <row r="802" spans="1:6">
      <c r="A802" t="s">
        <v>871</v>
      </c>
      <c r="C802">
        <f>muut_valokuva2.ext</f>
        <v>0</v>
      </c>
      <c r="D802" t="s">
        <v>760</v>
      </c>
      <c r="E802" t="s">
        <v>838</v>
      </c>
      <c r="F802" t="s">
        <v>858</v>
      </c>
    </row>
    <row r="803" spans="1:6">
      <c r="A803" t="s">
        <v>872</v>
      </c>
      <c r="C803">
        <f>muut_valokuva2.size</f>
        <v>0</v>
      </c>
      <c r="D803" t="s">
        <v>760</v>
      </c>
      <c r="E803" t="s">
        <v>838</v>
      </c>
      <c r="F803" t="s">
        <v>858</v>
      </c>
    </row>
    <row r="804" spans="1:6">
      <c r="A804" t="s">
        <v>873</v>
      </c>
      <c r="C804">
        <f>muut_valokuva2.version</f>
        <v>0</v>
      </c>
      <c r="D804" t="s">
        <v>760</v>
      </c>
      <c r="E804" t="s">
        <v>838</v>
      </c>
      <c r="F804" t="s">
        <v>858</v>
      </c>
    </row>
    <row r="805" spans="1:6">
      <c r="A805" t="s">
        <v>874</v>
      </c>
      <c r="C805">
        <f>muut_valokuva2.local_path</f>
        <v>0</v>
      </c>
      <c r="D805" t="s">
        <v>760</v>
      </c>
      <c r="E805" t="s">
        <v>838</v>
      </c>
      <c r="F805" t="s">
        <v>858</v>
      </c>
    </row>
    <row r="806" spans="1:6">
      <c r="A806" t="s">
        <v>875</v>
      </c>
      <c r="C806">
        <f>muut_valokuva2.protected</f>
        <v>0</v>
      </c>
      <c r="D806" t="s">
        <v>760</v>
      </c>
      <c r="E806" t="s">
        <v>838</v>
      </c>
      <c r="F806" t="s">
        <v>858</v>
      </c>
    </row>
    <row r="807" spans="1:6">
      <c r="A807" t="s">
        <v>876</v>
      </c>
      <c r="C807">
        <f>muut_valokuva3</f>
        <v>0</v>
      </c>
      <c r="D807" t="s">
        <v>758</v>
      </c>
      <c r="E807" t="s">
        <v>838</v>
      </c>
      <c r="F807" t="s">
        <v>877</v>
      </c>
    </row>
    <row r="808" spans="1:6">
      <c r="A808" t="s">
        <v>878</v>
      </c>
      <c r="C808">
        <f>muut_valokuva3.uuid</f>
        <v>0</v>
      </c>
      <c r="D808" t="s">
        <v>760</v>
      </c>
      <c r="E808" t="s">
        <v>838</v>
      </c>
      <c r="F808" t="s">
        <v>877</v>
      </c>
    </row>
    <row r="809" spans="1:6">
      <c r="A809" t="s">
        <v>879</v>
      </c>
      <c r="C809">
        <f>muut_valokuva3.aindex</f>
        <v>0</v>
      </c>
      <c r="D809" t="s">
        <v>760</v>
      </c>
      <c r="E809" t="s">
        <v>838</v>
      </c>
      <c r="F809" t="s">
        <v>877</v>
      </c>
    </row>
    <row r="810" spans="1:6">
      <c r="A810" t="s">
        <v>880</v>
      </c>
      <c r="C810">
        <f>muut_valokuva3.ref</f>
        <v>0</v>
      </c>
      <c r="D810" t="s">
        <v>760</v>
      </c>
      <c r="E810" t="s">
        <v>838</v>
      </c>
      <c r="F810" t="s">
        <v>877</v>
      </c>
    </row>
    <row r="811" spans="1:6">
      <c r="A811" t="s">
        <v>881</v>
      </c>
      <c r="C811">
        <f>muut_valokuva3.uploader</f>
        <v>0</v>
      </c>
      <c r="D811" t="s">
        <v>760</v>
      </c>
      <c r="E811" t="s">
        <v>838</v>
      </c>
      <c r="F811" t="s">
        <v>877</v>
      </c>
    </row>
    <row r="812" spans="1:6">
      <c r="A812" t="s">
        <v>882</v>
      </c>
      <c r="C812">
        <f>muut_valokuva3.content</f>
        <v>0</v>
      </c>
      <c r="D812" t="s">
        <v>760</v>
      </c>
      <c r="E812" t="s">
        <v>838</v>
      </c>
      <c r="F812" t="s">
        <v>877</v>
      </c>
    </row>
    <row r="813" spans="1:6">
      <c r="A813" t="s">
        <v>883</v>
      </c>
      <c r="C813">
        <f>muut_valokuva3.title</f>
        <v>0</v>
      </c>
      <c r="D813" t="s">
        <v>760</v>
      </c>
      <c r="E813" t="s">
        <v>838</v>
      </c>
      <c r="F813" t="s">
        <v>877</v>
      </c>
    </row>
    <row r="814" spans="1:6">
      <c r="A814" t="s">
        <v>884</v>
      </c>
      <c r="C814">
        <f>muut_valokuva3.description</f>
        <v>0</v>
      </c>
      <c r="D814" t="s">
        <v>760</v>
      </c>
      <c r="E814" t="s">
        <v>838</v>
      </c>
      <c r="F814" t="s">
        <v>877</v>
      </c>
    </row>
    <row r="815" spans="1:6">
      <c r="A815" t="s">
        <v>885</v>
      </c>
      <c r="C815">
        <f>muut_valokuva3.StartTime</f>
        <v>0</v>
      </c>
      <c r="D815" t="s">
        <v>760</v>
      </c>
      <c r="E815" t="s">
        <v>838</v>
      </c>
      <c r="F815" t="s">
        <v>877</v>
      </c>
    </row>
    <row r="816" spans="1:6">
      <c r="A816" t="s">
        <v>886</v>
      </c>
      <c r="C816">
        <f>muut_valokuva3.hash</f>
        <v>0</v>
      </c>
      <c r="D816" t="s">
        <v>760</v>
      </c>
      <c r="E816" t="s">
        <v>838</v>
      </c>
      <c r="F816" t="s">
        <v>877</v>
      </c>
    </row>
    <row r="817" spans="1:6">
      <c r="A817" t="s">
        <v>887</v>
      </c>
      <c r="C817">
        <f>muut_valokuva3.filename</f>
        <v>0</v>
      </c>
      <c r="D817" t="s">
        <v>760</v>
      </c>
      <c r="E817" t="s">
        <v>838</v>
      </c>
      <c r="F817" t="s">
        <v>877</v>
      </c>
    </row>
    <row r="818" spans="1:6">
      <c r="A818" t="s">
        <v>888</v>
      </c>
      <c r="C818">
        <f>muut_valokuva3.url</f>
        <v>0</v>
      </c>
      <c r="D818" t="s">
        <v>760</v>
      </c>
      <c r="E818" t="s">
        <v>838</v>
      </c>
      <c r="F818" t="s">
        <v>877</v>
      </c>
    </row>
    <row r="819" spans="1:6">
      <c r="A819" t="s">
        <v>889</v>
      </c>
      <c r="C819">
        <f>muut_valokuva3.type</f>
        <v>0</v>
      </c>
      <c r="D819" t="s">
        <v>760</v>
      </c>
      <c r="E819" t="s">
        <v>838</v>
      </c>
      <c r="F819" t="s">
        <v>877</v>
      </c>
    </row>
    <row r="820" spans="1:6">
      <c r="A820" t="s">
        <v>890</v>
      </c>
      <c r="C820">
        <f>muut_valokuva3.ext</f>
        <v>0</v>
      </c>
      <c r="D820" t="s">
        <v>760</v>
      </c>
      <c r="E820" t="s">
        <v>838</v>
      </c>
      <c r="F820" t="s">
        <v>877</v>
      </c>
    </row>
    <row r="821" spans="1:6">
      <c r="A821" t="s">
        <v>891</v>
      </c>
      <c r="C821">
        <f>muut_valokuva3.size</f>
        <v>0</v>
      </c>
      <c r="D821" t="s">
        <v>760</v>
      </c>
      <c r="E821" t="s">
        <v>838</v>
      </c>
      <c r="F821" t="s">
        <v>877</v>
      </c>
    </row>
    <row r="822" spans="1:6">
      <c r="A822" t="s">
        <v>892</v>
      </c>
      <c r="C822">
        <f>muut_valokuva3.version</f>
        <v>0</v>
      </c>
      <c r="D822" t="s">
        <v>760</v>
      </c>
      <c r="E822" t="s">
        <v>838</v>
      </c>
      <c r="F822" t="s">
        <v>877</v>
      </c>
    </row>
    <row r="823" spans="1:6">
      <c r="A823" t="s">
        <v>893</v>
      </c>
      <c r="C823">
        <f>muut_valokuva3.local_path</f>
        <v>0</v>
      </c>
      <c r="D823" t="s">
        <v>760</v>
      </c>
      <c r="E823" t="s">
        <v>838</v>
      </c>
      <c r="F823" t="s">
        <v>877</v>
      </c>
    </row>
    <row r="824" spans="1:6">
      <c r="A824" t="s">
        <v>894</v>
      </c>
      <c r="C824">
        <f>muut_valokuva3.protected</f>
        <v>0</v>
      </c>
      <c r="D824" t="s">
        <v>760</v>
      </c>
      <c r="E824" t="s">
        <v>838</v>
      </c>
      <c r="F824" t="s">
        <v>877</v>
      </c>
    </row>
    <row r="825" spans="1:6">
      <c r="A825" t="s">
        <v>895</v>
      </c>
      <c r="C825">
        <f>muut_valokuva4</f>
        <v>0</v>
      </c>
      <c r="D825" t="s">
        <v>758</v>
      </c>
      <c r="E825" t="s">
        <v>896</v>
      </c>
      <c r="F825" t="s">
        <v>897</v>
      </c>
    </row>
    <row r="826" spans="1:6">
      <c r="A826" t="s">
        <v>898</v>
      </c>
      <c r="C826">
        <f>muut_valokuva4.uuid</f>
        <v>0</v>
      </c>
      <c r="D826" t="s">
        <v>760</v>
      </c>
      <c r="E826" t="s">
        <v>896</v>
      </c>
      <c r="F826" t="s">
        <v>897</v>
      </c>
    </row>
    <row r="827" spans="1:6">
      <c r="A827" t="s">
        <v>899</v>
      </c>
      <c r="C827">
        <f>muut_valokuva4.aindex</f>
        <v>0</v>
      </c>
      <c r="D827" t="s">
        <v>760</v>
      </c>
      <c r="E827" t="s">
        <v>896</v>
      </c>
      <c r="F827" t="s">
        <v>897</v>
      </c>
    </row>
    <row r="828" spans="1:6">
      <c r="A828" t="s">
        <v>900</v>
      </c>
      <c r="C828">
        <f>muut_valokuva4.ref</f>
        <v>0</v>
      </c>
      <c r="D828" t="s">
        <v>760</v>
      </c>
      <c r="E828" t="s">
        <v>896</v>
      </c>
      <c r="F828" t="s">
        <v>897</v>
      </c>
    </row>
    <row r="829" spans="1:6">
      <c r="A829" t="s">
        <v>901</v>
      </c>
      <c r="C829">
        <f>muut_valokuva4.uploader</f>
        <v>0</v>
      </c>
      <c r="D829" t="s">
        <v>760</v>
      </c>
      <c r="E829" t="s">
        <v>896</v>
      </c>
      <c r="F829" t="s">
        <v>897</v>
      </c>
    </row>
    <row r="830" spans="1:6">
      <c r="A830" t="s">
        <v>902</v>
      </c>
      <c r="C830">
        <f>muut_valokuva4.content</f>
        <v>0</v>
      </c>
      <c r="D830" t="s">
        <v>760</v>
      </c>
      <c r="E830" t="s">
        <v>896</v>
      </c>
      <c r="F830" t="s">
        <v>897</v>
      </c>
    </row>
    <row r="831" spans="1:6">
      <c r="A831" t="s">
        <v>903</v>
      </c>
      <c r="C831">
        <f>muut_valokuva4.title</f>
        <v>0</v>
      </c>
      <c r="D831" t="s">
        <v>760</v>
      </c>
      <c r="E831" t="s">
        <v>896</v>
      </c>
      <c r="F831" t="s">
        <v>897</v>
      </c>
    </row>
    <row r="832" spans="1:6">
      <c r="A832" t="s">
        <v>904</v>
      </c>
      <c r="C832">
        <f>muut_valokuva4.description</f>
        <v>0</v>
      </c>
      <c r="D832" t="s">
        <v>760</v>
      </c>
      <c r="E832" t="s">
        <v>896</v>
      </c>
      <c r="F832" t="s">
        <v>897</v>
      </c>
    </row>
    <row r="833" spans="1:6">
      <c r="A833" t="s">
        <v>905</v>
      </c>
      <c r="C833">
        <f>muut_valokuva4.StartTime</f>
        <v>0</v>
      </c>
      <c r="D833" t="s">
        <v>760</v>
      </c>
      <c r="E833" t="s">
        <v>896</v>
      </c>
      <c r="F833" t="s">
        <v>897</v>
      </c>
    </row>
    <row r="834" spans="1:6">
      <c r="A834" t="s">
        <v>906</v>
      </c>
      <c r="C834">
        <f>muut_valokuva4.hash</f>
        <v>0</v>
      </c>
      <c r="D834" t="s">
        <v>760</v>
      </c>
      <c r="E834" t="s">
        <v>896</v>
      </c>
      <c r="F834" t="s">
        <v>897</v>
      </c>
    </row>
    <row r="835" spans="1:6">
      <c r="A835" t="s">
        <v>907</v>
      </c>
      <c r="C835">
        <f>muut_valokuva4.filename</f>
        <v>0</v>
      </c>
      <c r="D835" t="s">
        <v>760</v>
      </c>
      <c r="E835" t="s">
        <v>896</v>
      </c>
      <c r="F835" t="s">
        <v>897</v>
      </c>
    </row>
    <row r="836" spans="1:6">
      <c r="A836" t="s">
        <v>908</v>
      </c>
      <c r="C836">
        <f>muut_valokuva4.url</f>
        <v>0</v>
      </c>
      <c r="D836" t="s">
        <v>760</v>
      </c>
      <c r="E836" t="s">
        <v>896</v>
      </c>
      <c r="F836" t="s">
        <v>897</v>
      </c>
    </row>
    <row r="837" spans="1:6">
      <c r="A837" t="s">
        <v>909</v>
      </c>
      <c r="C837">
        <f>muut_valokuva4.type</f>
        <v>0</v>
      </c>
      <c r="D837" t="s">
        <v>760</v>
      </c>
      <c r="E837" t="s">
        <v>896</v>
      </c>
      <c r="F837" t="s">
        <v>897</v>
      </c>
    </row>
    <row r="838" spans="1:6">
      <c r="A838" t="s">
        <v>910</v>
      </c>
      <c r="C838">
        <f>muut_valokuva4.ext</f>
        <v>0</v>
      </c>
      <c r="D838" t="s">
        <v>760</v>
      </c>
      <c r="E838" t="s">
        <v>896</v>
      </c>
      <c r="F838" t="s">
        <v>897</v>
      </c>
    </row>
    <row r="839" spans="1:6">
      <c r="A839" t="s">
        <v>911</v>
      </c>
      <c r="C839">
        <f>muut_valokuva4.size</f>
        <v>0</v>
      </c>
      <c r="D839" t="s">
        <v>760</v>
      </c>
      <c r="E839" t="s">
        <v>896</v>
      </c>
      <c r="F839" t="s">
        <v>897</v>
      </c>
    </row>
    <row r="840" spans="1:6">
      <c r="A840" t="s">
        <v>912</v>
      </c>
      <c r="C840">
        <f>muut_valokuva4.version</f>
        <v>0</v>
      </c>
      <c r="D840" t="s">
        <v>760</v>
      </c>
      <c r="E840" t="s">
        <v>896</v>
      </c>
      <c r="F840" t="s">
        <v>897</v>
      </c>
    </row>
    <row r="841" spans="1:6">
      <c r="A841" t="s">
        <v>913</v>
      </c>
      <c r="C841">
        <f>muut_valokuva4.local_path</f>
        <v>0</v>
      </c>
      <c r="D841" t="s">
        <v>760</v>
      </c>
      <c r="E841" t="s">
        <v>896</v>
      </c>
      <c r="F841" t="s">
        <v>897</v>
      </c>
    </row>
    <row r="842" spans="1:6">
      <c r="A842" t="s">
        <v>914</v>
      </c>
      <c r="C842">
        <f>muut_valokuva4.protected</f>
        <v>0</v>
      </c>
      <c r="D842" t="s">
        <v>760</v>
      </c>
      <c r="E842" t="s">
        <v>896</v>
      </c>
      <c r="F842" t="s">
        <v>897</v>
      </c>
    </row>
    <row r="843" spans="1:6">
      <c r="A843" t="s">
        <v>915</v>
      </c>
      <c r="C843">
        <f>muut_valokuva5</f>
        <v>0</v>
      </c>
      <c r="D843" t="s">
        <v>758</v>
      </c>
      <c r="E843" t="s">
        <v>896</v>
      </c>
      <c r="F843" t="s">
        <v>916</v>
      </c>
    </row>
    <row r="844" spans="1:6">
      <c r="A844" t="s">
        <v>917</v>
      </c>
      <c r="C844">
        <f>muut_valokuva5.uuid</f>
        <v>0</v>
      </c>
      <c r="D844" t="s">
        <v>760</v>
      </c>
      <c r="E844" t="s">
        <v>896</v>
      </c>
      <c r="F844" t="s">
        <v>916</v>
      </c>
    </row>
    <row r="845" spans="1:6">
      <c r="A845" t="s">
        <v>918</v>
      </c>
      <c r="C845">
        <f>muut_valokuva5.aindex</f>
        <v>0</v>
      </c>
      <c r="D845" t="s">
        <v>760</v>
      </c>
      <c r="E845" t="s">
        <v>896</v>
      </c>
      <c r="F845" t="s">
        <v>916</v>
      </c>
    </row>
    <row r="846" spans="1:6">
      <c r="A846" t="s">
        <v>919</v>
      </c>
      <c r="C846">
        <f>muut_valokuva5.ref</f>
        <v>0</v>
      </c>
      <c r="D846" t="s">
        <v>760</v>
      </c>
      <c r="E846" t="s">
        <v>896</v>
      </c>
      <c r="F846" t="s">
        <v>916</v>
      </c>
    </row>
    <row r="847" spans="1:6">
      <c r="A847" t="s">
        <v>920</v>
      </c>
      <c r="C847">
        <f>muut_valokuva5.uploader</f>
        <v>0</v>
      </c>
      <c r="D847" t="s">
        <v>760</v>
      </c>
      <c r="E847" t="s">
        <v>896</v>
      </c>
      <c r="F847" t="s">
        <v>916</v>
      </c>
    </row>
    <row r="848" spans="1:6">
      <c r="A848" t="s">
        <v>921</v>
      </c>
      <c r="C848">
        <f>muut_valokuva5.content</f>
        <v>0</v>
      </c>
      <c r="D848" t="s">
        <v>760</v>
      </c>
      <c r="E848" t="s">
        <v>896</v>
      </c>
      <c r="F848" t="s">
        <v>916</v>
      </c>
    </row>
    <row r="849" spans="1:6">
      <c r="A849" t="s">
        <v>922</v>
      </c>
      <c r="C849">
        <f>muut_valokuva5.title</f>
        <v>0</v>
      </c>
      <c r="D849" t="s">
        <v>760</v>
      </c>
      <c r="E849" t="s">
        <v>896</v>
      </c>
      <c r="F849" t="s">
        <v>916</v>
      </c>
    </row>
    <row r="850" spans="1:6">
      <c r="A850" t="s">
        <v>923</v>
      </c>
      <c r="C850">
        <f>muut_valokuva5.description</f>
        <v>0</v>
      </c>
      <c r="D850" t="s">
        <v>760</v>
      </c>
      <c r="E850" t="s">
        <v>896</v>
      </c>
      <c r="F850" t="s">
        <v>916</v>
      </c>
    </row>
    <row r="851" spans="1:6">
      <c r="A851" t="s">
        <v>924</v>
      </c>
      <c r="C851">
        <f>muut_valokuva5.StartTime</f>
        <v>0</v>
      </c>
      <c r="D851" t="s">
        <v>760</v>
      </c>
      <c r="E851" t="s">
        <v>896</v>
      </c>
      <c r="F851" t="s">
        <v>916</v>
      </c>
    </row>
    <row r="852" spans="1:6">
      <c r="A852" t="s">
        <v>925</v>
      </c>
      <c r="C852">
        <f>muut_valokuva5.hash</f>
        <v>0</v>
      </c>
      <c r="D852" t="s">
        <v>760</v>
      </c>
      <c r="E852" t="s">
        <v>896</v>
      </c>
      <c r="F852" t="s">
        <v>916</v>
      </c>
    </row>
    <row r="853" spans="1:6">
      <c r="A853" t="s">
        <v>926</v>
      </c>
      <c r="C853">
        <f>muut_valokuva5.filename</f>
        <v>0</v>
      </c>
      <c r="D853" t="s">
        <v>760</v>
      </c>
      <c r="E853" t="s">
        <v>896</v>
      </c>
      <c r="F853" t="s">
        <v>916</v>
      </c>
    </row>
    <row r="854" spans="1:6">
      <c r="A854" t="s">
        <v>927</v>
      </c>
      <c r="C854">
        <f>muut_valokuva5.url</f>
        <v>0</v>
      </c>
      <c r="D854" t="s">
        <v>760</v>
      </c>
      <c r="E854" t="s">
        <v>896</v>
      </c>
      <c r="F854" t="s">
        <v>916</v>
      </c>
    </row>
    <row r="855" spans="1:6">
      <c r="A855" t="s">
        <v>928</v>
      </c>
      <c r="C855">
        <f>muut_valokuva5.type</f>
        <v>0</v>
      </c>
      <c r="D855" t="s">
        <v>760</v>
      </c>
      <c r="E855" t="s">
        <v>896</v>
      </c>
      <c r="F855" t="s">
        <v>916</v>
      </c>
    </row>
    <row r="856" spans="1:6">
      <c r="A856" t="s">
        <v>929</v>
      </c>
      <c r="C856">
        <f>muut_valokuva5.ext</f>
        <v>0</v>
      </c>
      <c r="D856" t="s">
        <v>760</v>
      </c>
      <c r="E856" t="s">
        <v>896</v>
      </c>
      <c r="F856" t="s">
        <v>916</v>
      </c>
    </row>
    <row r="857" spans="1:6">
      <c r="A857" t="s">
        <v>930</v>
      </c>
      <c r="C857">
        <f>muut_valokuva5.size</f>
        <v>0</v>
      </c>
      <c r="D857" t="s">
        <v>760</v>
      </c>
      <c r="E857" t="s">
        <v>896</v>
      </c>
      <c r="F857" t="s">
        <v>916</v>
      </c>
    </row>
    <row r="858" spans="1:6">
      <c r="A858" t="s">
        <v>931</v>
      </c>
      <c r="C858">
        <f>muut_valokuva5.version</f>
        <v>0</v>
      </c>
      <c r="D858" t="s">
        <v>760</v>
      </c>
      <c r="E858" t="s">
        <v>896</v>
      </c>
      <c r="F858" t="s">
        <v>916</v>
      </c>
    </row>
    <row r="859" spans="1:6">
      <c r="A859" t="s">
        <v>932</v>
      </c>
      <c r="C859">
        <f>muut_valokuva5.local_path</f>
        <v>0</v>
      </c>
      <c r="D859" t="s">
        <v>760</v>
      </c>
      <c r="E859" t="s">
        <v>896</v>
      </c>
      <c r="F859" t="s">
        <v>916</v>
      </c>
    </row>
    <row r="860" spans="1:6">
      <c r="A860" t="s">
        <v>933</v>
      </c>
      <c r="C860">
        <f>muut_valokuva5.protected</f>
        <v>0</v>
      </c>
      <c r="D860" t="s">
        <v>760</v>
      </c>
      <c r="E860" t="s">
        <v>896</v>
      </c>
      <c r="F860" t="s">
        <v>916</v>
      </c>
    </row>
    <row r="861" spans="1:6">
      <c r="A861" t="s">
        <v>934</v>
      </c>
      <c r="C861">
        <f>muut_valokuva6</f>
        <v>0</v>
      </c>
      <c r="D861" t="s">
        <v>758</v>
      </c>
      <c r="E861" t="s">
        <v>896</v>
      </c>
      <c r="F861" t="s">
        <v>935</v>
      </c>
    </row>
    <row r="862" spans="1:6">
      <c r="A862" t="s">
        <v>936</v>
      </c>
      <c r="C862">
        <f>muut_valokuva6.uuid</f>
        <v>0</v>
      </c>
      <c r="D862" t="s">
        <v>760</v>
      </c>
      <c r="E862" t="s">
        <v>896</v>
      </c>
      <c r="F862" t="s">
        <v>935</v>
      </c>
    </row>
    <row r="863" spans="1:6">
      <c r="A863" t="s">
        <v>937</v>
      </c>
      <c r="C863">
        <f>muut_valokuva6.aindex</f>
        <v>0</v>
      </c>
      <c r="D863" t="s">
        <v>760</v>
      </c>
      <c r="E863" t="s">
        <v>896</v>
      </c>
      <c r="F863" t="s">
        <v>935</v>
      </c>
    </row>
    <row r="864" spans="1:6">
      <c r="A864" t="s">
        <v>938</v>
      </c>
      <c r="C864">
        <f>muut_valokuva6.ref</f>
        <v>0</v>
      </c>
      <c r="D864" t="s">
        <v>760</v>
      </c>
      <c r="E864" t="s">
        <v>896</v>
      </c>
      <c r="F864" t="s">
        <v>935</v>
      </c>
    </row>
    <row r="865" spans="1:6">
      <c r="A865" t="s">
        <v>939</v>
      </c>
      <c r="C865">
        <f>muut_valokuva6.uploader</f>
        <v>0</v>
      </c>
      <c r="D865" t="s">
        <v>760</v>
      </c>
      <c r="E865" t="s">
        <v>896</v>
      </c>
      <c r="F865" t="s">
        <v>935</v>
      </c>
    </row>
    <row r="866" spans="1:6">
      <c r="A866" t="s">
        <v>940</v>
      </c>
      <c r="C866">
        <f>muut_valokuva6.content</f>
        <v>0</v>
      </c>
      <c r="D866" t="s">
        <v>760</v>
      </c>
      <c r="E866" t="s">
        <v>896</v>
      </c>
      <c r="F866" t="s">
        <v>935</v>
      </c>
    </row>
    <row r="867" spans="1:6">
      <c r="A867" t="s">
        <v>941</v>
      </c>
      <c r="C867">
        <f>muut_valokuva6.title</f>
        <v>0</v>
      </c>
      <c r="D867" t="s">
        <v>760</v>
      </c>
      <c r="E867" t="s">
        <v>896</v>
      </c>
      <c r="F867" t="s">
        <v>935</v>
      </c>
    </row>
    <row r="868" spans="1:6">
      <c r="A868" t="s">
        <v>942</v>
      </c>
      <c r="C868">
        <f>muut_valokuva6.description</f>
        <v>0</v>
      </c>
      <c r="D868" t="s">
        <v>760</v>
      </c>
      <c r="E868" t="s">
        <v>896</v>
      </c>
      <c r="F868" t="s">
        <v>935</v>
      </c>
    </row>
    <row r="869" spans="1:6">
      <c r="A869" t="s">
        <v>943</v>
      </c>
      <c r="C869">
        <f>muut_valokuva6.StartTime</f>
        <v>0</v>
      </c>
      <c r="D869" t="s">
        <v>760</v>
      </c>
      <c r="E869" t="s">
        <v>896</v>
      </c>
      <c r="F869" t="s">
        <v>935</v>
      </c>
    </row>
    <row r="870" spans="1:6">
      <c r="A870" t="s">
        <v>944</v>
      </c>
      <c r="C870">
        <f>muut_valokuva6.hash</f>
        <v>0</v>
      </c>
      <c r="D870" t="s">
        <v>760</v>
      </c>
      <c r="E870" t="s">
        <v>896</v>
      </c>
      <c r="F870" t="s">
        <v>935</v>
      </c>
    </row>
    <row r="871" spans="1:6">
      <c r="A871" t="s">
        <v>945</v>
      </c>
      <c r="C871">
        <f>muut_valokuva6.filename</f>
        <v>0</v>
      </c>
      <c r="D871" t="s">
        <v>760</v>
      </c>
      <c r="E871" t="s">
        <v>896</v>
      </c>
      <c r="F871" t="s">
        <v>935</v>
      </c>
    </row>
    <row r="872" spans="1:6">
      <c r="A872" t="s">
        <v>946</v>
      </c>
      <c r="C872">
        <f>muut_valokuva6.url</f>
        <v>0</v>
      </c>
      <c r="D872" t="s">
        <v>760</v>
      </c>
      <c r="E872" t="s">
        <v>896</v>
      </c>
      <c r="F872" t="s">
        <v>935</v>
      </c>
    </row>
    <row r="873" spans="1:6">
      <c r="A873" t="s">
        <v>947</v>
      </c>
      <c r="C873">
        <f>muut_valokuva6.type</f>
        <v>0</v>
      </c>
      <c r="D873" t="s">
        <v>760</v>
      </c>
      <c r="E873" t="s">
        <v>896</v>
      </c>
      <c r="F873" t="s">
        <v>935</v>
      </c>
    </row>
    <row r="874" spans="1:6">
      <c r="A874" t="s">
        <v>948</v>
      </c>
      <c r="C874">
        <f>muut_valokuva6.ext</f>
        <v>0</v>
      </c>
      <c r="D874" t="s">
        <v>760</v>
      </c>
      <c r="E874" t="s">
        <v>896</v>
      </c>
      <c r="F874" t="s">
        <v>935</v>
      </c>
    </row>
    <row r="875" spans="1:6">
      <c r="A875" t="s">
        <v>949</v>
      </c>
      <c r="C875">
        <f>muut_valokuva6.size</f>
        <v>0</v>
      </c>
      <c r="D875" t="s">
        <v>760</v>
      </c>
      <c r="E875" t="s">
        <v>896</v>
      </c>
      <c r="F875" t="s">
        <v>935</v>
      </c>
    </row>
    <row r="876" spans="1:6">
      <c r="A876" t="s">
        <v>950</v>
      </c>
      <c r="C876">
        <f>muut_valokuva6.version</f>
        <v>0</v>
      </c>
      <c r="D876" t="s">
        <v>760</v>
      </c>
      <c r="E876" t="s">
        <v>896</v>
      </c>
      <c r="F876" t="s">
        <v>935</v>
      </c>
    </row>
    <row r="877" spans="1:6">
      <c r="A877" t="s">
        <v>951</v>
      </c>
      <c r="C877">
        <f>muut_valokuva6.local_path</f>
        <v>0</v>
      </c>
      <c r="D877" t="s">
        <v>760</v>
      </c>
      <c r="E877" t="s">
        <v>896</v>
      </c>
      <c r="F877" t="s">
        <v>935</v>
      </c>
    </row>
    <row r="878" spans="1:6">
      <c r="A878" t="s">
        <v>952</v>
      </c>
      <c r="C878">
        <f>muut_valokuva6.protected</f>
        <v>0</v>
      </c>
      <c r="D878" t="s">
        <v>760</v>
      </c>
      <c r="E878" t="s">
        <v>896</v>
      </c>
      <c r="F878" t="s">
        <v>935</v>
      </c>
    </row>
    <row r="879" spans="1:6">
      <c r="A879" t="s">
        <v>953</v>
      </c>
      <c r="C879">
        <f>muut_valokuva7</f>
        <v>0</v>
      </c>
      <c r="D879" t="s">
        <v>758</v>
      </c>
      <c r="E879" t="s">
        <v>954</v>
      </c>
      <c r="F879" t="s">
        <v>955</v>
      </c>
    </row>
    <row r="880" spans="1:6">
      <c r="A880" t="s">
        <v>956</v>
      </c>
      <c r="C880">
        <f>muut_valokuva7.uuid</f>
        <v>0</v>
      </c>
      <c r="D880" t="s">
        <v>760</v>
      </c>
      <c r="E880" t="s">
        <v>954</v>
      </c>
      <c r="F880" t="s">
        <v>955</v>
      </c>
    </row>
    <row r="881" spans="1:6">
      <c r="A881" t="s">
        <v>957</v>
      </c>
      <c r="C881">
        <f>muut_valokuva7.aindex</f>
        <v>0</v>
      </c>
      <c r="D881" t="s">
        <v>760</v>
      </c>
      <c r="E881" t="s">
        <v>954</v>
      </c>
      <c r="F881" t="s">
        <v>955</v>
      </c>
    </row>
    <row r="882" spans="1:6">
      <c r="A882" t="s">
        <v>958</v>
      </c>
      <c r="C882">
        <f>muut_valokuva7.ref</f>
        <v>0</v>
      </c>
      <c r="D882" t="s">
        <v>760</v>
      </c>
      <c r="E882" t="s">
        <v>954</v>
      </c>
      <c r="F882" t="s">
        <v>955</v>
      </c>
    </row>
    <row r="883" spans="1:6">
      <c r="A883" t="s">
        <v>959</v>
      </c>
      <c r="C883">
        <f>muut_valokuva7.uploader</f>
        <v>0</v>
      </c>
      <c r="D883" t="s">
        <v>760</v>
      </c>
      <c r="E883" t="s">
        <v>954</v>
      </c>
      <c r="F883" t="s">
        <v>955</v>
      </c>
    </row>
    <row r="884" spans="1:6">
      <c r="A884" t="s">
        <v>960</v>
      </c>
      <c r="C884">
        <f>muut_valokuva7.content</f>
        <v>0</v>
      </c>
      <c r="D884" t="s">
        <v>760</v>
      </c>
      <c r="E884" t="s">
        <v>954</v>
      </c>
      <c r="F884" t="s">
        <v>955</v>
      </c>
    </row>
    <row r="885" spans="1:6">
      <c r="A885" t="s">
        <v>961</v>
      </c>
      <c r="C885">
        <f>muut_valokuva7.title</f>
        <v>0</v>
      </c>
      <c r="D885" t="s">
        <v>760</v>
      </c>
      <c r="E885" t="s">
        <v>954</v>
      </c>
      <c r="F885" t="s">
        <v>955</v>
      </c>
    </row>
    <row r="886" spans="1:6">
      <c r="A886" t="s">
        <v>962</v>
      </c>
      <c r="C886">
        <f>muut_valokuva7.description</f>
        <v>0</v>
      </c>
      <c r="D886" t="s">
        <v>760</v>
      </c>
      <c r="E886" t="s">
        <v>954</v>
      </c>
      <c r="F886" t="s">
        <v>955</v>
      </c>
    </row>
    <row r="887" spans="1:6">
      <c r="A887" t="s">
        <v>963</v>
      </c>
      <c r="C887">
        <f>muut_valokuva7.StartTime</f>
        <v>0</v>
      </c>
      <c r="D887" t="s">
        <v>760</v>
      </c>
      <c r="E887" t="s">
        <v>954</v>
      </c>
      <c r="F887" t="s">
        <v>955</v>
      </c>
    </row>
    <row r="888" spans="1:6">
      <c r="A888" t="s">
        <v>964</v>
      </c>
      <c r="C888">
        <f>muut_valokuva7.hash</f>
        <v>0</v>
      </c>
      <c r="D888" t="s">
        <v>760</v>
      </c>
      <c r="E888" t="s">
        <v>954</v>
      </c>
      <c r="F888" t="s">
        <v>955</v>
      </c>
    </row>
    <row r="889" spans="1:6">
      <c r="A889" t="s">
        <v>965</v>
      </c>
      <c r="C889">
        <f>muut_valokuva7.filename</f>
        <v>0</v>
      </c>
      <c r="D889" t="s">
        <v>760</v>
      </c>
      <c r="E889" t="s">
        <v>954</v>
      </c>
      <c r="F889" t="s">
        <v>955</v>
      </c>
    </row>
    <row r="890" spans="1:6">
      <c r="A890" t="s">
        <v>966</v>
      </c>
      <c r="C890">
        <f>muut_valokuva7.url</f>
        <v>0</v>
      </c>
      <c r="D890" t="s">
        <v>760</v>
      </c>
      <c r="E890" t="s">
        <v>954</v>
      </c>
      <c r="F890" t="s">
        <v>955</v>
      </c>
    </row>
    <row r="891" spans="1:6">
      <c r="A891" t="s">
        <v>967</v>
      </c>
      <c r="C891">
        <f>muut_valokuva7.type</f>
        <v>0</v>
      </c>
      <c r="D891" t="s">
        <v>760</v>
      </c>
      <c r="E891" t="s">
        <v>954</v>
      </c>
      <c r="F891" t="s">
        <v>955</v>
      </c>
    </row>
    <row r="892" spans="1:6">
      <c r="A892" t="s">
        <v>968</v>
      </c>
      <c r="C892">
        <f>muut_valokuva7.ext</f>
        <v>0</v>
      </c>
      <c r="D892" t="s">
        <v>760</v>
      </c>
      <c r="E892" t="s">
        <v>954</v>
      </c>
      <c r="F892" t="s">
        <v>955</v>
      </c>
    </row>
    <row r="893" spans="1:6">
      <c r="A893" t="s">
        <v>969</v>
      </c>
      <c r="C893">
        <f>muut_valokuva7.size</f>
        <v>0</v>
      </c>
      <c r="D893" t="s">
        <v>760</v>
      </c>
      <c r="E893" t="s">
        <v>954</v>
      </c>
      <c r="F893" t="s">
        <v>955</v>
      </c>
    </row>
    <row r="894" spans="1:6">
      <c r="A894" t="s">
        <v>970</v>
      </c>
      <c r="C894">
        <f>muut_valokuva7.version</f>
        <v>0</v>
      </c>
      <c r="D894" t="s">
        <v>760</v>
      </c>
      <c r="E894" t="s">
        <v>954</v>
      </c>
      <c r="F894" t="s">
        <v>955</v>
      </c>
    </row>
    <row r="895" spans="1:6">
      <c r="A895" t="s">
        <v>971</v>
      </c>
      <c r="C895">
        <f>muut_valokuva7.local_path</f>
        <v>0</v>
      </c>
      <c r="D895" t="s">
        <v>760</v>
      </c>
      <c r="E895" t="s">
        <v>954</v>
      </c>
      <c r="F895" t="s">
        <v>955</v>
      </c>
    </row>
    <row r="896" spans="1:6">
      <c r="A896" t="s">
        <v>972</v>
      </c>
      <c r="C896">
        <f>muut_valokuva7.protected</f>
        <v>0</v>
      </c>
      <c r="D896" t="s">
        <v>760</v>
      </c>
      <c r="E896" t="s">
        <v>954</v>
      </c>
      <c r="F896" t="s">
        <v>955</v>
      </c>
    </row>
    <row r="897" spans="1:6">
      <c r="A897" t="s">
        <v>973</v>
      </c>
      <c r="C897">
        <f>muut_valokuva8</f>
        <v>0</v>
      </c>
      <c r="D897" t="s">
        <v>758</v>
      </c>
      <c r="E897" t="s">
        <v>954</v>
      </c>
      <c r="F897" t="s">
        <v>974</v>
      </c>
    </row>
    <row r="898" spans="1:6">
      <c r="A898" t="s">
        <v>975</v>
      </c>
      <c r="C898">
        <f>muut_valokuva8.uuid</f>
        <v>0</v>
      </c>
      <c r="D898" t="s">
        <v>760</v>
      </c>
      <c r="E898" t="s">
        <v>954</v>
      </c>
      <c r="F898" t="s">
        <v>974</v>
      </c>
    </row>
    <row r="899" spans="1:6">
      <c r="A899" t="s">
        <v>976</v>
      </c>
      <c r="C899">
        <f>muut_valokuva8.aindex</f>
        <v>0</v>
      </c>
      <c r="D899" t="s">
        <v>760</v>
      </c>
      <c r="E899" t="s">
        <v>954</v>
      </c>
      <c r="F899" t="s">
        <v>974</v>
      </c>
    </row>
    <row r="900" spans="1:6">
      <c r="A900" t="s">
        <v>977</v>
      </c>
      <c r="C900">
        <f>muut_valokuva8.ref</f>
        <v>0</v>
      </c>
      <c r="D900" t="s">
        <v>760</v>
      </c>
      <c r="E900" t="s">
        <v>954</v>
      </c>
      <c r="F900" t="s">
        <v>974</v>
      </c>
    </row>
    <row r="901" spans="1:6">
      <c r="A901" t="s">
        <v>978</v>
      </c>
      <c r="C901">
        <f>muut_valokuva8.uploader</f>
        <v>0</v>
      </c>
      <c r="D901" t="s">
        <v>760</v>
      </c>
      <c r="E901" t="s">
        <v>954</v>
      </c>
      <c r="F901" t="s">
        <v>974</v>
      </c>
    </row>
    <row r="902" spans="1:6">
      <c r="A902" t="s">
        <v>979</v>
      </c>
      <c r="C902">
        <f>muut_valokuva8.content</f>
        <v>0</v>
      </c>
      <c r="D902" t="s">
        <v>760</v>
      </c>
      <c r="E902" t="s">
        <v>954</v>
      </c>
      <c r="F902" t="s">
        <v>974</v>
      </c>
    </row>
    <row r="903" spans="1:6">
      <c r="A903" t="s">
        <v>980</v>
      </c>
      <c r="C903">
        <f>muut_valokuva8.title</f>
        <v>0</v>
      </c>
      <c r="D903" t="s">
        <v>760</v>
      </c>
      <c r="E903" t="s">
        <v>954</v>
      </c>
      <c r="F903" t="s">
        <v>974</v>
      </c>
    </row>
    <row r="904" spans="1:6">
      <c r="A904" t="s">
        <v>981</v>
      </c>
      <c r="C904">
        <f>muut_valokuva8.description</f>
        <v>0</v>
      </c>
      <c r="D904" t="s">
        <v>760</v>
      </c>
      <c r="E904" t="s">
        <v>954</v>
      </c>
      <c r="F904" t="s">
        <v>974</v>
      </c>
    </row>
    <row r="905" spans="1:6">
      <c r="A905" t="s">
        <v>982</v>
      </c>
      <c r="C905">
        <f>muut_valokuva8.StartTime</f>
        <v>0</v>
      </c>
      <c r="D905" t="s">
        <v>760</v>
      </c>
      <c r="E905" t="s">
        <v>954</v>
      </c>
      <c r="F905" t="s">
        <v>974</v>
      </c>
    </row>
    <row r="906" spans="1:6">
      <c r="A906" t="s">
        <v>983</v>
      </c>
      <c r="C906">
        <f>muut_valokuva8.hash</f>
        <v>0</v>
      </c>
      <c r="D906" t="s">
        <v>760</v>
      </c>
      <c r="E906" t="s">
        <v>954</v>
      </c>
      <c r="F906" t="s">
        <v>974</v>
      </c>
    </row>
    <row r="907" spans="1:6">
      <c r="A907" t="s">
        <v>984</v>
      </c>
      <c r="C907">
        <f>muut_valokuva8.filename</f>
        <v>0</v>
      </c>
      <c r="D907" t="s">
        <v>760</v>
      </c>
      <c r="E907" t="s">
        <v>954</v>
      </c>
      <c r="F907" t="s">
        <v>974</v>
      </c>
    </row>
    <row r="908" spans="1:6">
      <c r="A908" t="s">
        <v>985</v>
      </c>
      <c r="C908">
        <f>muut_valokuva8.url</f>
        <v>0</v>
      </c>
      <c r="D908" t="s">
        <v>760</v>
      </c>
      <c r="E908" t="s">
        <v>954</v>
      </c>
      <c r="F908" t="s">
        <v>974</v>
      </c>
    </row>
    <row r="909" spans="1:6">
      <c r="A909" t="s">
        <v>986</v>
      </c>
      <c r="C909">
        <f>muut_valokuva8.type</f>
        <v>0</v>
      </c>
      <c r="D909" t="s">
        <v>760</v>
      </c>
      <c r="E909" t="s">
        <v>954</v>
      </c>
      <c r="F909" t="s">
        <v>974</v>
      </c>
    </row>
    <row r="910" spans="1:6">
      <c r="A910" t="s">
        <v>987</v>
      </c>
      <c r="C910">
        <f>muut_valokuva8.ext</f>
        <v>0</v>
      </c>
      <c r="D910" t="s">
        <v>760</v>
      </c>
      <c r="E910" t="s">
        <v>954</v>
      </c>
      <c r="F910" t="s">
        <v>974</v>
      </c>
    </row>
    <row r="911" spans="1:6">
      <c r="A911" t="s">
        <v>988</v>
      </c>
      <c r="C911">
        <f>muut_valokuva8.size</f>
        <v>0</v>
      </c>
      <c r="D911" t="s">
        <v>760</v>
      </c>
      <c r="E911" t="s">
        <v>954</v>
      </c>
      <c r="F911" t="s">
        <v>974</v>
      </c>
    </row>
    <row r="912" spans="1:6">
      <c r="A912" t="s">
        <v>989</v>
      </c>
      <c r="C912">
        <f>muut_valokuva8.version</f>
        <v>0</v>
      </c>
      <c r="D912" t="s">
        <v>760</v>
      </c>
      <c r="E912" t="s">
        <v>954</v>
      </c>
      <c r="F912" t="s">
        <v>974</v>
      </c>
    </row>
    <row r="913" spans="1:6">
      <c r="A913" t="s">
        <v>990</v>
      </c>
      <c r="C913">
        <f>muut_valokuva8.local_path</f>
        <v>0</v>
      </c>
      <c r="D913" t="s">
        <v>760</v>
      </c>
      <c r="E913" t="s">
        <v>954</v>
      </c>
      <c r="F913" t="s">
        <v>974</v>
      </c>
    </row>
    <row r="914" spans="1:6">
      <c r="A914" t="s">
        <v>991</v>
      </c>
      <c r="C914">
        <f>muut_valokuva8.protected</f>
        <v>0</v>
      </c>
      <c r="D914" t="s">
        <v>760</v>
      </c>
      <c r="E914" t="s">
        <v>954</v>
      </c>
      <c r="F914" t="s">
        <v>974</v>
      </c>
    </row>
    <row r="915" spans="1:6">
      <c r="A915" t="s">
        <v>992</v>
      </c>
      <c r="C915">
        <f>muut_valokuva9</f>
        <v>0</v>
      </c>
      <c r="D915" t="s">
        <v>758</v>
      </c>
      <c r="E915" t="s">
        <v>954</v>
      </c>
      <c r="F915" t="s">
        <v>993</v>
      </c>
    </row>
    <row r="916" spans="1:6">
      <c r="A916" t="s">
        <v>994</v>
      </c>
      <c r="C916">
        <f>muut_valokuva9.uuid</f>
        <v>0</v>
      </c>
      <c r="D916" t="s">
        <v>760</v>
      </c>
      <c r="E916" t="s">
        <v>954</v>
      </c>
      <c r="F916" t="s">
        <v>993</v>
      </c>
    </row>
    <row r="917" spans="1:6">
      <c r="A917" t="s">
        <v>995</v>
      </c>
      <c r="C917">
        <f>muut_valokuva9.aindex</f>
        <v>0</v>
      </c>
      <c r="D917" t="s">
        <v>760</v>
      </c>
      <c r="E917" t="s">
        <v>954</v>
      </c>
      <c r="F917" t="s">
        <v>993</v>
      </c>
    </row>
    <row r="918" spans="1:6">
      <c r="A918" t="s">
        <v>996</v>
      </c>
      <c r="C918">
        <f>muut_valokuva9.ref</f>
        <v>0</v>
      </c>
      <c r="D918" t="s">
        <v>760</v>
      </c>
      <c r="E918" t="s">
        <v>954</v>
      </c>
      <c r="F918" t="s">
        <v>993</v>
      </c>
    </row>
    <row r="919" spans="1:6">
      <c r="A919" t="s">
        <v>997</v>
      </c>
      <c r="C919">
        <f>muut_valokuva9.uploader</f>
        <v>0</v>
      </c>
      <c r="D919" t="s">
        <v>760</v>
      </c>
      <c r="E919" t="s">
        <v>954</v>
      </c>
      <c r="F919" t="s">
        <v>993</v>
      </c>
    </row>
    <row r="920" spans="1:6">
      <c r="A920" t="s">
        <v>998</v>
      </c>
      <c r="C920">
        <f>muut_valokuva9.content</f>
        <v>0</v>
      </c>
      <c r="D920" t="s">
        <v>760</v>
      </c>
      <c r="E920" t="s">
        <v>954</v>
      </c>
      <c r="F920" t="s">
        <v>993</v>
      </c>
    </row>
    <row r="921" spans="1:6">
      <c r="A921" t="s">
        <v>999</v>
      </c>
      <c r="C921">
        <f>muut_valokuva9.title</f>
        <v>0</v>
      </c>
      <c r="D921" t="s">
        <v>760</v>
      </c>
      <c r="E921" t="s">
        <v>954</v>
      </c>
      <c r="F921" t="s">
        <v>993</v>
      </c>
    </row>
    <row r="922" spans="1:6">
      <c r="A922" t="s">
        <v>1000</v>
      </c>
      <c r="C922">
        <f>muut_valokuva9.description</f>
        <v>0</v>
      </c>
      <c r="D922" t="s">
        <v>760</v>
      </c>
      <c r="E922" t="s">
        <v>954</v>
      </c>
      <c r="F922" t="s">
        <v>993</v>
      </c>
    </row>
    <row r="923" spans="1:6">
      <c r="A923" t="s">
        <v>1001</v>
      </c>
      <c r="C923">
        <f>muut_valokuva9.StartTime</f>
        <v>0</v>
      </c>
      <c r="D923" t="s">
        <v>760</v>
      </c>
      <c r="E923" t="s">
        <v>954</v>
      </c>
      <c r="F923" t="s">
        <v>993</v>
      </c>
    </row>
    <row r="924" spans="1:6">
      <c r="A924" t="s">
        <v>1002</v>
      </c>
      <c r="C924">
        <f>muut_valokuva9.hash</f>
        <v>0</v>
      </c>
      <c r="D924" t="s">
        <v>760</v>
      </c>
      <c r="E924" t="s">
        <v>954</v>
      </c>
      <c r="F924" t="s">
        <v>993</v>
      </c>
    </row>
    <row r="925" spans="1:6">
      <c r="A925" t="s">
        <v>1003</v>
      </c>
      <c r="C925">
        <f>muut_valokuva9.filename</f>
        <v>0</v>
      </c>
      <c r="D925" t="s">
        <v>760</v>
      </c>
      <c r="E925" t="s">
        <v>954</v>
      </c>
      <c r="F925" t="s">
        <v>993</v>
      </c>
    </row>
    <row r="926" spans="1:6">
      <c r="A926" t="s">
        <v>1004</v>
      </c>
      <c r="C926">
        <f>muut_valokuva9.url</f>
        <v>0</v>
      </c>
      <c r="D926" t="s">
        <v>760</v>
      </c>
      <c r="E926" t="s">
        <v>954</v>
      </c>
      <c r="F926" t="s">
        <v>993</v>
      </c>
    </row>
    <row r="927" spans="1:6">
      <c r="A927" t="s">
        <v>1005</v>
      </c>
      <c r="C927">
        <f>muut_valokuva9.type</f>
        <v>0</v>
      </c>
      <c r="D927" t="s">
        <v>760</v>
      </c>
      <c r="E927" t="s">
        <v>954</v>
      </c>
      <c r="F927" t="s">
        <v>993</v>
      </c>
    </row>
    <row r="928" spans="1:6">
      <c r="A928" t="s">
        <v>1006</v>
      </c>
      <c r="C928">
        <f>muut_valokuva9.ext</f>
        <v>0</v>
      </c>
      <c r="D928" t="s">
        <v>760</v>
      </c>
      <c r="E928" t="s">
        <v>954</v>
      </c>
      <c r="F928" t="s">
        <v>993</v>
      </c>
    </row>
    <row r="929" spans="1:6">
      <c r="A929" t="s">
        <v>1007</v>
      </c>
      <c r="C929">
        <f>muut_valokuva9.size</f>
        <v>0</v>
      </c>
      <c r="D929" t="s">
        <v>760</v>
      </c>
      <c r="E929" t="s">
        <v>954</v>
      </c>
      <c r="F929" t="s">
        <v>993</v>
      </c>
    </row>
    <row r="930" spans="1:6">
      <c r="A930" t="s">
        <v>1008</v>
      </c>
      <c r="C930">
        <f>muut_valokuva9.version</f>
        <v>0</v>
      </c>
      <c r="D930" t="s">
        <v>760</v>
      </c>
      <c r="E930" t="s">
        <v>954</v>
      </c>
      <c r="F930" t="s">
        <v>993</v>
      </c>
    </row>
    <row r="931" spans="1:6">
      <c r="A931" t="s">
        <v>1009</v>
      </c>
      <c r="C931">
        <f>muut_valokuva9.local_path</f>
        <v>0</v>
      </c>
      <c r="D931" t="s">
        <v>760</v>
      </c>
      <c r="E931" t="s">
        <v>954</v>
      </c>
      <c r="F931" t="s">
        <v>993</v>
      </c>
    </row>
    <row r="932" spans="1:6">
      <c r="A932" t="s">
        <v>1010</v>
      </c>
      <c r="C932">
        <f>muut_valokuva9.protected</f>
        <v>0</v>
      </c>
      <c r="D932" t="s">
        <v>760</v>
      </c>
      <c r="E932" t="s">
        <v>954</v>
      </c>
      <c r="F932" t="s">
        <v>993</v>
      </c>
    </row>
    <row r="933" spans="1:6">
      <c r="A933" t="s">
        <v>1011</v>
      </c>
      <c r="B933" t="s">
        <v>1147</v>
      </c>
      <c r="C933" t="str">
        <f>next_inspection_date</f>
        <v>2025-02-28</v>
      </c>
      <c r="D933" t="s">
        <v>753</v>
      </c>
      <c r="E933" t="s">
        <v>12</v>
      </c>
      <c r="F933" t="s">
        <v>13</v>
      </c>
    </row>
    <row r="934" spans="1:6">
      <c r="A934" t="s">
        <v>1012</v>
      </c>
      <c r="B934" t="s">
        <v>1087</v>
      </c>
      <c r="C934" t="str">
        <f>next_inside_inspection</f>
        <v>0 </v>
      </c>
      <c r="D934" t="s">
        <v>722</v>
      </c>
      <c r="E934" t="s">
        <v>12</v>
      </c>
      <c r="F934" t="s">
        <v>14</v>
      </c>
    </row>
    <row r="935" spans="1:6">
      <c r="A935" t="s">
        <v>1013</v>
      </c>
      <c r="B935">
        <v>1</v>
      </c>
      <c r="C935">
        <f>next_usage_inspection</f>
        <v>1</v>
      </c>
      <c r="D935" t="s">
        <v>722</v>
      </c>
      <c r="E935" t="s">
        <v>12</v>
      </c>
      <c r="F935" t="s">
        <v>15</v>
      </c>
    </row>
    <row r="936" spans="1:6">
      <c r="A936" t="s">
        <v>1014</v>
      </c>
      <c r="B936" t="s">
        <v>1087</v>
      </c>
      <c r="C936" t="str">
        <f>next_scheduled_pressure</f>
        <v>0 </v>
      </c>
      <c r="D936" t="s">
        <v>722</v>
      </c>
      <c r="E936" t="s">
        <v>12</v>
      </c>
      <c r="F936" t="s">
        <v>16</v>
      </c>
    </row>
    <row r="937" spans="1:6">
      <c r="A937" t="s">
        <v>1015</v>
      </c>
      <c r="B937">
        <v>1</v>
      </c>
      <c r="C937">
        <f>next_other_inspection</f>
        <v>1</v>
      </c>
      <c r="D937" t="s">
        <v>722</v>
      </c>
      <c r="E937" t="s">
        <v>12</v>
      </c>
      <c r="F937" t="s">
        <v>1016</v>
      </c>
    </row>
    <row r="938" spans="1:6">
      <c r="A938" t="s">
        <v>1017</v>
      </c>
      <c r="B938" t="s">
        <v>1087</v>
      </c>
      <c r="C938" t="str">
        <f>next_followup</f>
        <v>0 </v>
      </c>
      <c r="D938" t="s">
        <v>722</v>
      </c>
      <c r="E938" t="s">
        <v>12</v>
      </c>
      <c r="F938" t="s">
        <v>18</v>
      </c>
    </row>
    <row r="939" spans="1:6">
      <c r="A939" t="s">
        <v>1018</v>
      </c>
      <c r="B939" t="s">
        <v>1087</v>
      </c>
      <c r="C939" t="str">
        <f>next_condition_inspection</f>
        <v>0 </v>
      </c>
      <c r="D939" t="s">
        <v>722</v>
      </c>
      <c r="E939" t="s">
        <v>12</v>
      </c>
      <c r="F939" t="s">
        <v>1019</v>
      </c>
    </row>
    <row r="940" spans="1:6">
      <c r="A940" t="s">
        <v>1020</v>
      </c>
      <c r="B940" t="s">
        <v>1148</v>
      </c>
      <c r="C940" t="str">
        <f>inspection_result</f>
        <v>Ei täytä vaatimuksia</v>
      </c>
      <c r="D940" t="s">
        <v>1021</v>
      </c>
      <c r="E940" t="s">
        <v>1022</v>
      </c>
      <c r="F940" t="s">
        <v>1023</v>
      </c>
    </row>
    <row r="941" spans="1:6">
      <c r="A941" t="s">
        <v>1024</v>
      </c>
      <c r="B941" t="s">
        <v>1087</v>
      </c>
      <c r="C941" t="str">
        <f>inspection_result_boolean</f>
        <v>0 </v>
      </c>
      <c r="D941" t="s">
        <v>722</v>
      </c>
      <c r="E941" t="s">
        <v>1022</v>
      </c>
      <c r="F941" t="s">
        <v>1025</v>
      </c>
    </row>
    <row r="942" spans="1:6">
      <c r="A942" t="s">
        <v>1026</v>
      </c>
      <c r="C942">
        <f>general_device_image</f>
        <v>0</v>
      </c>
      <c r="D942" t="s">
        <v>758</v>
      </c>
      <c r="E942" t="s">
        <v>1022</v>
      </c>
      <c r="F942" t="s">
        <v>1027</v>
      </c>
    </row>
    <row r="943" spans="1:6">
      <c r="A943" t="s">
        <v>1028</v>
      </c>
      <c r="C943">
        <f>general_device_image.uuid</f>
        <v>0</v>
      </c>
      <c r="D943" t="s">
        <v>760</v>
      </c>
      <c r="E943" t="s">
        <v>1022</v>
      </c>
      <c r="F943" t="s">
        <v>1027</v>
      </c>
    </row>
    <row r="944" spans="1:6">
      <c r="A944" t="s">
        <v>1029</v>
      </c>
      <c r="C944">
        <f>general_device_image.aindex</f>
        <v>0</v>
      </c>
      <c r="D944" t="s">
        <v>760</v>
      </c>
      <c r="E944" t="s">
        <v>1022</v>
      </c>
      <c r="F944" t="s">
        <v>1027</v>
      </c>
    </row>
    <row r="945" spans="1:6">
      <c r="A945" t="s">
        <v>1030</v>
      </c>
      <c r="C945">
        <f>general_device_image.ref</f>
        <v>0</v>
      </c>
      <c r="D945" t="s">
        <v>760</v>
      </c>
      <c r="E945" t="s">
        <v>1022</v>
      </c>
      <c r="F945" t="s">
        <v>1027</v>
      </c>
    </row>
    <row r="946" spans="1:6">
      <c r="A946" t="s">
        <v>1031</v>
      </c>
      <c r="C946">
        <f>general_device_image.uploader</f>
        <v>0</v>
      </c>
      <c r="D946" t="s">
        <v>760</v>
      </c>
      <c r="E946" t="s">
        <v>1022</v>
      </c>
      <c r="F946" t="s">
        <v>1027</v>
      </c>
    </row>
    <row r="947" spans="1:6">
      <c r="A947" t="s">
        <v>1032</v>
      </c>
      <c r="C947">
        <f>general_device_image.content</f>
        <v>0</v>
      </c>
      <c r="D947" t="s">
        <v>760</v>
      </c>
      <c r="E947" t="s">
        <v>1022</v>
      </c>
      <c r="F947" t="s">
        <v>1027</v>
      </c>
    </row>
    <row r="948" spans="1:6">
      <c r="A948" t="s">
        <v>1033</v>
      </c>
      <c r="C948">
        <f>general_device_image.title</f>
        <v>0</v>
      </c>
      <c r="D948" t="s">
        <v>760</v>
      </c>
      <c r="E948" t="s">
        <v>1022</v>
      </c>
      <c r="F948" t="s">
        <v>1027</v>
      </c>
    </row>
    <row r="949" spans="1:6">
      <c r="A949" t="s">
        <v>1034</v>
      </c>
      <c r="C949">
        <f>general_device_image.description</f>
        <v>0</v>
      </c>
      <c r="D949" t="s">
        <v>760</v>
      </c>
      <c r="E949" t="s">
        <v>1022</v>
      </c>
      <c r="F949" t="s">
        <v>1027</v>
      </c>
    </row>
    <row r="950" spans="1:6">
      <c r="A950" t="s">
        <v>1035</v>
      </c>
      <c r="C950">
        <f>general_device_image.StartTime</f>
        <v>0</v>
      </c>
      <c r="D950" t="s">
        <v>760</v>
      </c>
      <c r="E950" t="s">
        <v>1022</v>
      </c>
      <c r="F950" t="s">
        <v>1027</v>
      </c>
    </row>
    <row r="951" spans="1:6">
      <c r="A951" t="s">
        <v>1036</v>
      </c>
      <c r="C951">
        <f>general_device_image.hash</f>
        <v>0</v>
      </c>
      <c r="D951" t="s">
        <v>760</v>
      </c>
      <c r="E951" t="s">
        <v>1022</v>
      </c>
      <c r="F951" t="s">
        <v>1027</v>
      </c>
    </row>
    <row r="952" spans="1:6">
      <c r="A952" t="s">
        <v>1037</v>
      </c>
      <c r="C952">
        <f>general_device_image.filename</f>
        <v>0</v>
      </c>
      <c r="D952" t="s">
        <v>760</v>
      </c>
      <c r="E952" t="s">
        <v>1022</v>
      </c>
      <c r="F952" t="s">
        <v>1027</v>
      </c>
    </row>
    <row r="953" spans="1:6">
      <c r="A953" t="s">
        <v>1038</v>
      </c>
      <c r="C953">
        <f>general_device_image.url</f>
        <v>0</v>
      </c>
      <c r="D953" t="s">
        <v>760</v>
      </c>
      <c r="E953" t="s">
        <v>1022</v>
      </c>
      <c r="F953" t="s">
        <v>1027</v>
      </c>
    </row>
    <row r="954" spans="1:6">
      <c r="A954" t="s">
        <v>1039</v>
      </c>
      <c r="C954">
        <f>general_device_image.type</f>
        <v>0</v>
      </c>
      <c r="D954" t="s">
        <v>760</v>
      </c>
      <c r="E954" t="s">
        <v>1022</v>
      </c>
      <c r="F954" t="s">
        <v>1027</v>
      </c>
    </row>
    <row r="955" spans="1:6">
      <c r="A955" t="s">
        <v>1040</v>
      </c>
      <c r="C955">
        <f>general_device_image.ext</f>
        <v>0</v>
      </c>
      <c r="D955" t="s">
        <v>760</v>
      </c>
      <c r="E955" t="s">
        <v>1022</v>
      </c>
      <c r="F955" t="s">
        <v>1027</v>
      </c>
    </row>
    <row r="956" spans="1:6">
      <c r="A956" t="s">
        <v>1041</v>
      </c>
      <c r="C956">
        <f>general_device_image.size</f>
        <v>0</v>
      </c>
      <c r="D956" t="s">
        <v>760</v>
      </c>
      <c r="E956" t="s">
        <v>1022</v>
      </c>
      <c r="F956" t="s">
        <v>1027</v>
      </c>
    </row>
    <row r="957" spans="1:6">
      <c r="A957" t="s">
        <v>1042</v>
      </c>
      <c r="C957">
        <f>general_device_image.version</f>
        <v>0</v>
      </c>
      <c r="D957" t="s">
        <v>760</v>
      </c>
      <c r="E957" t="s">
        <v>1022</v>
      </c>
      <c r="F957" t="s">
        <v>1027</v>
      </c>
    </row>
    <row r="958" spans="1:6">
      <c r="A958" t="s">
        <v>1043</v>
      </c>
      <c r="C958">
        <f>general_device_image.local_path</f>
        <v>0</v>
      </c>
      <c r="D958" t="s">
        <v>760</v>
      </c>
      <c r="E958" t="s">
        <v>1022</v>
      </c>
      <c r="F958" t="s">
        <v>1027</v>
      </c>
    </row>
    <row r="959" spans="1:6">
      <c r="A959" t="s">
        <v>1044</v>
      </c>
      <c r="C959">
        <f>general_device_image.protected</f>
        <v>0</v>
      </c>
      <c r="D959" t="s">
        <v>760</v>
      </c>
      <c r="E959" t="s">
        <v>1022</v>
      </c>
      <c r="F959" t="s">
        <v>1027</v>
      </c>
    </row>
    <row r="960" spans="1:6">
      <c r="A960" t="s">
        <v>1045</v>
      </c>
      <c r="B960" t="s">
        <v>1149</v>
      </c>
      <c r="C960" t="str">
        <f>general_description_device</f>
        <v>TESTI</v>
      </c>
      <c r="D960" t="s">
        <v>756</v>
      </c>
      <c r="E960" t="s">
        <v>1022</v>
      </c>
      <c r="F960" t="s">
        <v>1046</v>
      </c>
    </row>
    <row r="961" spans="1:6">
      <c r="A961" t="s">
        <v>1047</v>
      </c>
      <c r="B961" t="s">
        <v>1094</v>
      </c>
      <c r="C961" t="str">
        <f>inspection_date</f>
        <v>2025-02-21</v>
      </c>
      <c r="D961" t="s">
        <v>753</v>
      </c>
      <c r="E961" t="s">
        <v>1022</v>
      </c>
      <c r="F961" t="s">
        <v>754</v>
      </c>
    </row>
    <row r="962" spans="1:6">
      <c r="A962" t="s">
        <v>1048</v>
      </c>
      <c r="B962" t="s">
        <v>1094</v>
      </c>
      <c r="C962" t="str">
        <f>signature_date</f>
        <v>2025-02-21</v>
      </c>
      <c r="D962" t="s">
        <v>753</v>
      </c>
      <c r="E962" t="s">
        <v>1022</v>
      </c>
      <c r="F962" t="s">
        <v>1049</v>
      </c>
    </row>
    <row r="963" spans="1:6">
      <c r="A963" t="s">
        <v>1050</v>
      </c>
      <c r="C963">
        <f>signature_city</f>
        <v>0</v>
      </c>
      <c r="D963" t="s">
        <v>725</v>
      </c>
      <c r="E963" t="s">
        <v>1022</v>
      </c>
      <c r="F963" t="s">
        <v>1051</v>
      </c>
    </row>
    <row r="964" spans="1:6">
      <c r="A964" t="s">
        <v>1052</v>
      </c>
      <c r="B964" t="s">
        <v>1095</v>
      </c>
      <c r="C964" t="str">
        <f>hyvaksynta_tarkastaja</f>
        <v>TESTAAJA</v>
      </c>
      <c r="D964" t="s">
        <v>725</v>
      </c>
      <c r="E964" t="s">
        <v>1022</v>
      </c>
      <c r="F964" t="s">
        <v>22</v>
      </c>
    </row>
    <row r="965" spans="1:6">
      <c r="A965" t="s">
        <v>1053</v>
      </c>
      <c r="C965">
        <f>signature_image</f>
        <v>0</v>
      </c>
      <c r="D965" t="s">
        <v>758</v>
      </c>
      <c r="E965" t="s">
        <v>1022</v>
      </c>
      <c r="F965" t="s">
        <v>1054</v>
      </c>
    </row>
    <row r="966" spans="1:6">
      <c r="A966" t="s">
        <v>1055</v>
      </c>
      <c r="C966">
        <f>signature_image.uuid</f>
        <v>0</v>
      </c>
      <c r="D966" t="s">
        <v>760</v>
      </c>
      <c r="E966" t="s">
        <v>1022</v>
      </c>
      <c r="F966" t="s">
        <v>1054</v>
      </c>
    </row>
    <row r="967" spans="1:6">
      <c r="A967" t="s">
        <v>1056</v>
      </c>
      <c r="C967">
        <f>signature_image.aindex</f>
        <v>0</v>
      </c>
      <c r="D967" t="s">
        <v>760</v>
      </c>
      <c r="E967" t="s">
        <v>1022</v>
      </c>
      <c r="F967" t="s">
        <v>1054</v>
      </c>
    </row>
    <row r="968" spans="1:6">
      <c r="A968" t="s">
        <v>1057</v>
      </c>
      <c r="C968">
        <f>signature_image.ref</f>
        <v>0</v>
      </c>
      <c r="D968" t="s">
        <v>760</v>
      </c>
      <c r="E968" t="s">
        <v>1022</v>
      </c>
      <c r="F968" t="s">
        <v>1054</v>
      </c>
    </row>
    <row r="969" spans="1:6">
      <c r="A969" t="s">
        <v>1058</v>
      </c>
      <c r="C969">
        <f>signature_image.uploader</f>
        <v>0</v>
      </c>
      <c r="D969" t="s">
        <v>760</v>
      </c>
      <c r="E969" t="s">
        <v>1022</v>
      </c>
      <c r="F969" t="s">
        <v>1054</v>
      </c>
    </row>
    <row r="970" spans="1:6">
      <c r="A970" t="s">
        <v>1059</v>
      </c>
      <c r="C970">
        <f>signature_image.content</f>
        <v>0</v>
      </c>
      <c r="D970" t="s">
        <v>760</v>
      </c>
      <c r="E970" t="s">
        <v>1022</v>
      </c>
      <c r="F970" t="s">
        <v>1054</v>
      </c>
    </row>
    <row r="971" spans="1:6">
      <c r="A971" t="s">
        <v>1060</v>
      </c>
      <c r="C971">
        <f>signature_image.title</f>
        <v>0</v>
      </c>
      <c r="D971" t="s">
        <v>760</v>
      </c>
      <c r="E971" t="s">
        <v>1022</v>
      </c>
      <c r="F971" t="s">
        <v>1054</v>
      </c>
    </row>
    <row r="972" spans="1:6">
      <c r="A972" t="s">
        <v>1061</v>
      </c>
      <c r="C972">
        <f>signature_image.description</f>
        <v>0</v>
      </c>
      <c r="D972" t="s">
        <v>760</v>
      </c>
      <c r="E972" t="s">
        <v>1022</v>
      </c>
      <c r="F972" t="s">
        <v>1054</v>
      </c>
    </row>
    <row r="973" spans="1:6">
      <c r="A973" t="s">
        <v>1062</v>
      </c>
      <c r="C973">
        <f>signature_image.StartTime</f>
        <v>0</v>
      </c>
      <c r="D973" t="s">
        <v>760</v>
      </c>
      <c r="E973" t="s">
        <v>1022</v>
      </c>
      <c r="F973" t="s">
        <v>1054</v>
      </c>
    </row>
    <row r="974" spans="1:6">
      <c r="A974" t="s">
        <v>1063</v>
      </c>
      <c r="C974">
        <f>signature_image.hash</f>
        <v>0</v>
      </c>
      <c r="D974" t="s">
        <v>760</v>
      </c>
      <c r="E974" t="s">
        <v>1022</v>
      </c>
      <c r="F974" t="s">
        <v>1054</v>
      </c>
    </row>
    <row r="975" spans="1:6">
      <c r="A975" t="s">
        <v>1064</v>
      </c>
      <c r="C975">
        <f>signature_image.filename</f>
        <v>0</v>
      </c>
      <c r="D975" t="s">
        <v>760</v>
      </c>
      <c r="E975" t="s">
        <v>1022</v>
      </c>
      <c r="F975" t="s">
        <v>1054</v>
      </c>
    </row>
    <row r="976" spans="1:6">
      <c r="A976" t="s">
        <v>1065</v>
      </c>
      <c r="C976">
        <f>signature_image.url</f>
        <v>0</v>
      </c>
      <c r="D976" t="s">
        <v>760</v>
      </c>
      <c r="E976" t="s">
        <v>1022</v>
      </c>
      <c r="F976" t="s">
        <v>1054</v>
      </c>
    </row>
    <row r="977" spans="1:6">
      <c r="A977" t="s">
        <v>1066</v>
      </c>
      <c r="C977">
        <f>signature_image.type</f>
        <v>0</v>
      </c>
      <c r="D977" t="s">
        <v>760</v>
      </c>
      <c r="E977" t="s">
        <v>1022</v>
      </c>
      <c r="F977" t="s">
        <v>1054</v>
      </c>
    </row>
    <row r="978" spans="1:6">
      <c r="A978" t="s">
        <v>1067</v>
      </c>
      <c r="C978">
        <f>signature_image.ext</f>
        <v>0</v>
      </c>
      <c r="D978" t="s">
        <v>760</v>
      </c>
      <c r="E978" t="s">
        <v>1022</v>
      </c>
      <c r="F978" t="s">
        <v>1054</v>
      </c>
    </row>
    <row r="979" spans="1:6">
      <c r="A979" t="s">
        <v>1068</v>
      </c>
      <c r="C979">
        <f>signature_image.size</f>
        <v>0</v>
      </c>
      <c r="D979" t="s">
        <v>760</v>
      </c>
      <c r="E979" t="s">
        <v>1022</v>
      </c>
      <c r="F979" t="s">
        <v>1054</v>
      </c>
    </row>
    <row r="980" spans="1:6">
      <c r="A980" t="s">
        <v>1069</v>
      </c>
      <c r="C980">
        <f>signature_image.version</f>
        <v>0</v>
      </c>
      <c r="D980" t="s">
        <v>760</v>
      </c>
      <c r="E980" t="s">
        <v>1022</v>
      </c>
      <c r="F980" t="s">
        <v>1054</v>
      </c>
    </row>
    <row r="981" spans="1:6">
      <c r="A981" t="s">
        <v>1070</v>
      </c>
      <c r="C981">
        <f>signature_image.local_path</f>
        <v>0</v>
      </c>
      <c r="D981" t="s">
        <v>760</v>
      </c>
      <c r="E981" t="s">
        <v>1022</v>
      </c>
      <c r="F981" t="s">
        <v>1054</v>
      </c>
    </row>
    <row r="982" spans="1:6">
      <c r="A982" t="s">
        <v>1071</v>
      </c>
      <c r="C982">
        <f>signature_image.protected</f>
        <v>0</v>
      </c>
      <c r="D982" t="s">
        <v>760</v>
      </c>
      <c r="E982" t="s">
        <v>1022</v>
      </c>
      <c r="F982" t="s">
        <v>1054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Print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Stefan Simonsén</cp:lastModifiedBy>
  <dcterms:created xsi:type="dcterms:W3CDTF">2021-05-21T05:14:33+00:00</dcterms:created>
  <dcterms:modified xsi:type="dcterms:W3CDTF">2024-06-12T01:27:54+00:00</dcterms:modified>
  <dc:title>Untitled Spreadsheet</dc:title>
  <dc:description/>
  <dc:subject/>
  <cp:keywords/>
  <cp:category/>
</cp:coreProperties>
</file>